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tables/table8.xml" ContentType="application/vnd.openxmlformats-officedocument.spreadsheetml.table+xml"/>
  <Override PartName="/xl/tables/table7.xml" ContentType="application/vnd.openxmlformats-officedocument.spreadsheetml.table+xml"/>
  <Override PartName="/xl/tables/table13.xml" ContentType="application/vnd.openxmlformats-officedocument.spreadsheetml.table+xml"/>
  <Override PartName="/xl/tables/table9.xml" ContentType="application/vnd.openxmlformats-officedocument.spreadsheetml.table+xml"/>
  <Override PartName="/xl/tables/table6.xml" ContentType="application/vnd.openxmlformats-officedocument.spreadsheetml.table+xml"/>
  <Override PartName="/xl/tables/table12.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Override PartName="/xl/tables/table4.xml" ContentType="application/vnd.openxmlformats-officedocument.spreadsheetml.table+xml"/>
  <Override PartName="/xl/tables/table14.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822"/>
  <workbookPr codeName="Denne_projektmappe" defaultThemeVersion="124226"/>
  <bookViews>
    <workbookView minimized="1" xWindow="1515" yWindow="1515" windowWidth="18900" windowHeight="11055" tabRatio="959" firstSheet="2" activeTab="2"/>
  </bookViews>
  <sheets>
    <sheet name="INSTRUKTIONER" sheetId="1" state="hidden" r:id="rId1"/>
    <sheet name="Part 1 - Characterization of en" sheetId="2" r:id="rId2"/>
    <sheet name="Part 2 - Business model" sheetId="4" r:id="rId3"/>
    <sheet name="Part 3 - Input-Output" sheetId="26" r:id="rId4"/>
    <sheet name="Part 3.2 - Energy" sheetId="14" r:id="rId5"/>
    <sheet name="Part 3.3 - Water" sheetId="13" r:id="rId6"/>
    <sheet name="Part 3.4 - Materials" sheetId="18" r:id="rId7"/>
    <sheet name="Part 4 - Readiness" sheetId="6" r:id="rId8"/>
    <sheet name="Part 5 - Interviewers evaluatio" sheetId="24" r:id="rId9"/>
    <sheet name="Drop-down menues" sheetId="10" state="hidden" r:id="rId10"/>
    <sheet name="Part 6 - Summary" sheetId="28" state="hidden" r:id="rId11"/>
  </sheets>
  <externalReferences>
    <externalReference r:id="rId14"/>
    <externalReference r:id="rId15"/>
  </externalReferences>
  <definedNames>
    <definedName name="EI">'Part 3.2 - Energy'!$A$8:$A$14</definedName>
    <definedName name="energyinput">#REF!</definedName>
    <definedName name="energyoutput">#REF!</definedName>
    <definedName name="energyunits">'Drop-down menues'!$F$234:$F$237</definedName>
    <definedName name="Grad">'Drop-down menues'!$B$207:$B$211</definedName>
    <definedName name="Input_anvendelse_materialer">'Drop-down menues'!$B$291:$B$344</definedName>
    <definedName name="Input_anvendelse_vand">'Drop-down menues'!$B$218:$B$229</definedName>
    <definedName name="Input_anvendelsesformål">'Drop-down menues'!$B$218:$B$229</definedName>
    <definedName name="Input_anvendelsesformål_energi">'Drop-down menues'!$B$234:$B$286</definedName>
    <definedName name="Input_anvendelsesformål_materialer">'Drop-down menues'!$B$291:$B$343</definedName>
    <definedName name="Input_anvendelsesformål_vand">'Drop-down menues'!$B$218:$B$229</definedName>
    <definedName name="Input_energityper_energi">'Drop-down menues'!$H$234:$H$263</definedName>
    <definedName name="Input_frekvens_energi">'Drop-down menues'!$N$234:$N$237</definedName>
    <definedName name="Input_frekvens_materialer">'Drop-down menues'!$N$291:$N$294</definedName>
    <definedName name="Input_frekvens_vand">'Drop-down menues'!$N$218:$N$221</definedName>
    <definedName name="Input_genbrugsmateriale_materialer">'Drop-down menues'!$J$291:$J$293</definedName>
    <definedName name="Input_genvundet_energi">'Drop-down menues'!$J$234:$J$236</definedName>
    <definedName name="Input_genvundet_vand">'Drop-down menues'!$F$218:$F$220</definedName>
    <definedName name="Input_indholdsstoffer_vand">'Drop-down menues'!$L$218:$L$219</definedName>
    <definedName name="Input_kvalitetskrav_energi">'Drop-down menues'!$P$234:$P$244</definedName>
    <definedName name="Input_kvalitetskrav_vand">'Drop-down menues'!$R$218:$R$229</definedName>
    <definedName name="input_materialetyper_materialer">'Drop-down menues'!$D$291:$D$328</definedName>
    <definedName name="Input_mængde_energi">'Drop-down menues'!$D$234:$D$236</definedName>
    <definedName name="Input_mængde_genbrugsmateirale_materialer">'Drop-down menues'!$L$291:$L$292</definedName>
    <definedName name="Input_mængde_genvundet_energi">'Drop-down menues'!$L$234:$L$235</definedName>
    <definedName name="Input_mængde_genvundet_vand">'Drop-down menues'!$H$218:$H$219</definedName>
    <definedName name="Input_mængde_materialer">'Drop-down menues'!$H$291:$H$293</definedName>
    <definedName name="Input_mængde_vand">'Drop-down menues'!$D$218:$D$220</definedName>
    <definedName name="Input_måleenhed_energi">'Drop-down menues'!$F$234:$F$240</definedName>
    <definedName name="Input_specifikation_materialer">'Drop-down menues'!$F$291</definedName>
    <definedName name="Input_strenghed_energi">'Drop-down menues'!$R$234:$R$239</definedName>
    <definedName name="Input_strenghed_energir">'Drop-down menues'!$R$234:$R$240</definedName>
    <definedName name="Input_strenghed_materialer">'Drop-down menues'!$R$291:$R$296</definedName>
    <definedName name="Input_strenghed_materialere">'Drop-down menues'!$R$291:$R$297</definedName>
    <definedName name="Input_strenghed_vand">'Drop-down menues'!$T$218:$T$224</definedName>
    <definedName name="Input_strenghed_vande">'Drop-down menues'!$T$218:$T$224</definedName>
    <definedName name="input_typer_materialer">'Drop-down menues'!$D$291:$D$329</definedName>
    <definedName name="Input_udgifter_energi">'Drop-down menues'!$T$234:$T$235</definedName>
    <definedName name="Input_udgifter_materialer">'Drop-down menues'!$T$291:$T$292</definedName>
    <definedName name="Input_udgifter_vand">'Drop-down menues'!$V$218:$V$219</definedName>
    <definedName name="Input_vandtyper_vand">'Drop-down menues'!$J$218:$J$229</definedName>
    <definedName name="Inputoutput_energityper">#REF!</definedName>
    <definedName name="inputoutput_Genanvendelsesgrad">#REF!</definedName>
    <definedName name="inputoutput_materialer_kvalitetskrav">#REF!</definedName>
    <definedName name="inputoutput_materialer_kvalitetskrav_materialer">'Drop-down menues'!$P$291:$P$303</definedName>
    <definedName name="inputoutput_materialetyper">#REF!</definedName>
    <definedName name="Inputoutput_vand_anvendelsesformål">#REF!</definedName>
    <definedName name="Inputoutput_vand_frekvens">#REF!</definedName>
    <definedName name="Inputoutput_vandanvendelsesformål">#REF!</definedName>
    <definedName name="inputs">#REF!</definedName>
    <definedName name="Ja_nej">'Drop-down menues'!$F$6:$F$7</definedName>
    <definedName name="Kommunens_roller">'Drop-down menues'!$F$350:$F$352</definedName>
    <definedName name="Kommunens_sikkerhed">'Drop-down menues'!$D$350:$D$353</definedName>
    <definedName name="Kommunens_vurdering">'Drop-down menues'!$B$350:$B$354</definedName>
    <definedName name="Kommuner">#REF!</definedName>
    <definedName name="Kommunerne">'Drop-down menues'!$B$6:$B$92</definedName>
    <definedName name="manufacturingprocesses">#REF!</definedName>
    <definedName name="MI">'Part 3.4 - Materials'!$A$8:$A$14</definedName>
    <definedName name="NACE">#REF!</definedName>
    <definedName name="Output_Affaldstyper_materialer">'Drop-down menues'!$V$291:$V$328</definedName>
    <definedName name="Output_frekvens_energi">'Drop-down menues'!$AD$234:$AD$237</definedName>
    <definedName name="Output_frekvens_materialer">'Drop-down menues'!$AF$291:$AF$294</definedName>
    <definedName name="Output_frekvens_vand">'Drop-down menues'!$AF$218:$AF$221</definedName>
    <definedName name="Output_håndtering_energi">'Drop-down menues'!$Z$234:$Z$237</definedName>
    <definedName name="Output_håndtering_materialer">'Drop-down menues'!$AB$291:$AB$295</definedName>
    <definedName name="Output_håndtering_vand">'Drop-down menues'!$AB$218:$AB$222</definedName>
    <definedName name="Output_mængde_gen_vand">'Drop-down menues'!$AD$218:$AD$220</definedName>
    <definedName name="Output_mængde_genvundet_energi">'Drop-down menues'!$AB$234:$AB$236</definedName>
    <definedName name="Output_mængde_genvundet_materialer">'Drop-down menues'!$AD$291:$AD$293</definedName>
    <definedName name="Output_mængde_samlet_energi">'Drop-down menues'!$X$234:$X$236</definedName>
    <definedName name="Output_mængde_samlet_materialer">'Drop-down menues'!$Z$291:$Z$293</definedName>
    <definedName name="Output_mængde_samlet_vand">'Drop-down menues'!$Z$218:$Z$220</definedName>
    <definedName name="Output_renhed_materialer">'Drop-down menues'!$Z$299:$Z$310</definedName>
    <definedName name="Output_specifikation_materialer">'Drop-down menues'!$X$291</definedName>
    <definedName name="Output_Spild_energi">'Drop-down menues'!$V$234:$V$237</definedName>
    <definedName name="Output_Spildevandstyper_vand">'Drop-down menues'!$X$218:$X$229</definedName>
    <definedName name="Output_typer_materialer">'Drop-down menues'!$V$291:$V$333</definedName>
    <definedName name="Output_udgifter_energi">'Drop-down menues'!$AF$234:$AF$235</definedName>
    <definedName name="Output_udgifter_materialer">'Drop-down menues'!$AH$291:$AH$292</definedName>
    <definedName name="Output_udgifter_vand">'Drop-down menues'!$AH$218:$AH$219</definedName>
    <definedName name="outputs">#REF!</definedName>
    <definedName name="potential">#REF!</definedName>
    <definedName name="quality">#REF!</definedName>
    <definedName name="rank">#REF!</definedName>
    <definedName name="Rating">'Drop-down menues'!$D$224:$D$228</definedName>
    <definedName name="rawinput">#REF!</definedName>
    <definedName name="rawoutput">#REF!</definedName>
    <definedName name="Regioner">#REF!</definedName>
    <definedName name="Regionerne">'Drop-down menues'!$D$6:$D$10</definedName>
    <definedName name="Spildenergi">#REF!</definedName>
    <definedName name="Spildevand">#REF!</definedName>
    <definedName name="_xlnm.Print_Area" localSheetId="1">'Part 1 - Characterization of en'!$A$1:$J$43</definedName>
    <definedName name="_xlnm.Print_Area" localSheetId="2">'Part 2 - Business model'!$A$1:$J$63</definedName>
    <definedName name="_xlnm.Print_Area" localSheetId="3">'Part 3 - Input-Output'!$A$1:$G$78</definedName>
    <definedName name="_xlnm.Print_Area" localSheetId="4">'Part 3.2 - Energy'!$A$1:$Z$93</definedName>
    <definedName name="_xlnm.Print_Area" localSheetId="5">'Part 3.3 - Water'!$A$1:$F$129</definedName>
    <definedName name="_xlnm.Print_Area" localSheetId="7">'Part 4 - Readiness'!$A$1:$I$57</definedName>
    <definedName name="_xlnm.Print_Area" localSheetId="8">'Part 5 - Interviewers evaluatio'!$A$1:$K$52</definedName>
    <definedName name="Vand_anvendelsesformål">#REF!</definedName>
    <definedName name="Vand_anvendelsesformål_input">#REF!</definedName>
    <definedName name="vand_anvendelsesfrekvens">#REF!</definedName>
    <definedName name="Vandtyper_input">#REF!</definedName>
    <definedName name="VI">'Part 3.3 - Water'!$A$8:$A$14</definedName>
    <definedName name="volumeunits">#REF!</definedName>
    <definedName name="waterinput">#REF!</definedName>
    <definedName name="wateroutput">#REF!</definedName>
    <definedName name="weightunit">#REF!</definedName>
    <definedName name="yesno">#REF!</definedName>
  </definedNames>
  <calcPr calcId="191028"/>
  <extLst/>
</workbook>
</file>

<file path=xl/comments1.xml><?xml version="1.0" encoding="utf-8"?>
<comments xmlns="http://schemas.openxmlformats.org/spreadsheetml/2006/main">
  <authors>
    <author>Andreas Schmiegelow</author>
  </authors>
  <commentList>
    <comment ref="E8" authorId="0">
      <text>
        <r>
          <rPr>
            <b/>
            <sz val="9"/>
            <rFont val="Tahoma"/>
            <family val="2"/>
          </rPr>
          <t>Andreas Schmiegelow:</t>
        </r>
        <r>
          <rPr>
            <sz val="9"/>
            <rFont val="Tahoma"/>
            <family val="2"/>
          </rPr>
          <t xml:space="preserve">
Fjern</t>
        </r>
      </text>
    </comment>
  </commentList>
</comments>
</file>

<file path=xl/sharedStrings.xml><?xml version="1.0" encoding="utf-8"?>
<sst xmlns="http://schemas.openxmlformats.org/spreadsheetml/2006/main" count="1452" uniqueCount="1055">
  <si>
    <t>Screeningsværktøj - Rest til Ressource</t>
  </si>
  <si>
    <t>Formål</t>
  </si>
  <si>
    <r>
      <t xml:space="preserve">Screeningsværktøjet bruges til at karakterisere de virksomheder, der kan blive involveret i projektet </t>
    </r>
    <r>
      <rPr>
        <i/>
        <sz val="10"/>
        <rFont val="Arial"/>
        <family val="2"/>
      </rPr>
      <t>Rest til Ressource - Grønne forretningsmodeller for SMV'er</t>
    </r>
    <r>
      <rPr>
        <sz val="10"/>
        <color rgb="FF000000"/>
        <rFont val="Arial"/>
        <family val="2"/>
      </rPr>
      <t>. Ved at udfylde dette screeningsværktøj kan det vurderes, om din virksomhed har potentiale for at styrke konkurrenceevnen og skabe miljømæssige resultater gennem intern ressourceoptimering, grønne forretningsmodeller og industriel symbiose.</t>
    </r>
  </si>
  <si>
    <t>Fortrolighed</t>
  </si>
  <si>
    <t>Screeningsværktøjet giver vigtige oplysninger til projektets deltagere (kommuner, Dansk SymbioseCenter, DTU og eksterne rådgivere) om din virksomhed og dine specifikke behov og drivkræfter. Følsomme forretningsmæssige oplysninger, der måtte blive indsamlet om din virksomhed, vil blive behandlet strengt fortroligt og vil udelukkende blive anvendt i forbindelse med projektet Rest til Ressource.</t>
  </si>
  <si>
    <t>Struktur</t>
  </si>
  <si>
    <t>Screeningsværktøjet er opdelt i fem afsnit: 
- Afsnit 1: Karakterisering af virksomheden 
- Afsnit 2: Input/output analyse 
- Afsnit 3: Beskrivelse af forretningsmodel
- Afsnit 4: Netværk
- Afsnit 5: Parathed</t>
  </si>
  <si>
    <t>Screeningsproces</t>
  </si>
  <si>
    <t>Screeningsprocessen vil hovedsageligt blive udført af kommunerne med støtte fra Dansk SymbioseCenter og DTU. Forskellige interessenter i virksomheden bliver inddraget i forskellige afsnit af screeningsværktøjet. En detaljeret beskrivelse af processen og involverede interessenter følger nedenfor. Efterhånden som trinnene gennemføres, krydses de af i skemaet. Kommunerne interviewer virksomheden ved et besøg og herefter kan virksomheden følge op og supplere med yderligere oplysninger.</t>
  </si>
  <si>
    <t>Afsnit</t>
  </si>
  <si>
    <t>Sæt X</t>
  </si>
  <si>
    <t>Trin</t>
  </si>
  <si>
    <t>Deltagere</t>
  </si>
  <si>
    <t>Afsnit 1 Karakterisering af virksomheden</t>
  </si>
  <si>
    <t>Afsnit 2
Input/output analyse</t>
  </si>
  <si>
    <t>Afsnit 3
Beskrivelse af forretningsmodel</t>
  </si>
  <si>
    <t>Afsnit 4
Netværk</t>
  </si>
  <si>
    <t>Afsnit 5
Parathed</t>
  </si>
  <si>
    <t>Questions</t>
  </si>
  <si>
    <t>Hvis du har spørgsmål, er du velkommen til at kontakte os:
- Spørgsmål til, hvordan man indhenter den nødvendige information: kontakt kommunen 
- Spørgsmål til projektet Rest til Ressource: kontakt Dansk SymbioseCenter (Jette.Lillelund@kalundborg.dk)
- Spørgsmål til screeningsprocessen og screeningsværktøjet: kontakt DTU (anschm@dtu.dk)</t>
  </si>
  <si>
    <t xml:space="preserve">Part 1 - Characterization of enterprise
</t>
  </si>
  <si>
    <r>
      <t xml:space="preserve">Purpose: 
</t>
    </r>
    <r>
      <rPr>
        <sz val="10"/>
        <color rgb="FF000000"/>
        <rFont val="Arial"/>
        <family val="2"/>
      </rPr>
      <t>The purpose of this paragraph is to gather basic company information on the specific enterprise and its connected enterprises. Be aware that the BIS project is targeting 50% small and medium sized enterprises (SMEs). Whether a company is to be considered an SME is determined based in the number of employees, turnover and/or balance sheet.  To be categorized as an SME, the enterprise must have a staff headcount below 250, turnover at or below €50 million or a balance sheet total at or below €43 million. These ceilings apply to the figures for individual firms only. A firm that is part of a larger group may need to include information from that group too.</t>
    </r>
    <r>
      <rPr>
        <b/>
        <sz val="10"/>
        <color rgb="FF000000"/>
        <rFont val="Arial"/>
        <family val="2"/>
      </rPr>
      <t xml:space="preserve">
</t>
    </r>
  </si>
  <si>
    <t>1.1 Company data</t>
  </si>
  <si>
    <t>Comments</t>
  </si>
  <si>
    <t>Company name</t>
  </si>
  <si>
    <t>Company number</t>
  </si>
  <si>
    <t>Industry code</t>
  </si>
  <si>
    <t>Number of employees</t>
  </si>
  <si>
    <t>1.2 Contact information</t>
  </si>
  <si>
    <t>Title</t>
  </si>
  <si>
    <t>Contact person 1</t>
  </si>
  <si>
    <t>Contact person 2</t>
  </si>
  <si>
    <t>Contact person 3</t>
  </si>
  <si>
    <t>1.3 Financial data</t>
  </si>
  <si>
    <t>Turnover (EUR)</t>
  </si>
  <si>
    <t>Balance sheet (EUR)</t>
  </si>
  <si>
    <t>1.4 Company units, locations</t>
  </si>
  <si>
    <t>Municipality</t>
  </si>
  <si>
    <t>Country</t>
  </si>
  <si>
    <t>Address</t>
  </si>
  <si>
    <t>Location number</t>
  </si>
  <si>
    <t>NACE code</t>
  </si>
  <si>
    <t>Function (e.g. production)</t>
  </si>
  <si>
    <t>Location 1 (place of screening)</t>
  </si>
  <si>
    <t>Location 2</t>
  </si>
  <si>
    <t>Location 3</t>
  </si>
  <si>
    <t>Location 4</t>
  </si>
  <si>
    <t>Location 5</t>
  </si>
  <si>
    <t>Other</t>
  </si>
  <si>
    <t>Navn</t>
  </si>
  <si>
    <t>CVR-nr.</t>
  </si>
  <si>
    <t>P-nr.</t>
  </si>
  <si>
    <t>Branchekode</t>
  </si>
  <si>
    <t>Adresse</t>
  </si>
  <si>
    <t>Kommune</t>
  </si>
  <si>
    <t>Region</t>
  </si>
  <si>
    <t>Omsætning</t>
  </si>
  <si>
    <t>Ansatte</t>
  </si>
  <si>
    <t>Part 2 - Business model</t>
  </si>
  <si>
    <r>
      <rPr>
        <b/>
        <sz val="8"/>
        <color theme="1"/>
        <rFont val="Verdana"/>
        <family val="2"/>
      </rPr>
      <t xml:space="preserve">Purpose:
</t>
    </r>
    <r>
      <rPr>
        <sz val="8"/>
        <color theme="1"/>
        <rFont val="Verdana"/>
        <family val="2"/>
      </rPr>
      <t xml:space="preserve">This paragraph has two purposes: 1) To get an overview of the enterprise's business model, and 2) to hear the enterprise's view on its opportunities and preconditions for green transition and sustainability. Both will form the foundation for developing a green business model. The questions are based on the Business Model Canvas.
</t>
    </r>
    <r>
      <rPr>
        <b/>
        <sz val="8"/>
        <color theme="1"/>
        <rFont val="Verdana"/>
        <family val="2"/>
      </rPr>
      <t xml:space="preserve">
</t>
    </r>
    <r>
      <rPr>
        <sz val="8"/>
        <color theme="1"/>
        <rFont val="Verdana"/>
        <family val="2"/>
      </rPr>
      <t xml:space="preserve">
</t>
    </r>
  </si>
  <si>
    <t xml:space="preserve">2.1
Describing the business model
</t>
  </si>
  <si>
    <t>The purpose of these questions is to get a view into how your business model is structured.</t>
  </si>
  <si>
    <t>2.1.1 
Value proposition</t>
  </si>
  <si>
    <t>2.1.2 
Customer segments</t>
  </si>
  <si>
    <t>2.1.3 
Customer relations</t>
  </si>
  <si>
    <t>2.1.4 
Suppliers</t>
  </si>
  <si>
    <t>2.1.5 
Organization</t>
  </si>
  <si>
    <t>What value do we deliver to the customer? Which of our customer's problems are we helping to solve? What products and services are we offering to each Customer Segment? Which customer needs are we satisfying?</t>
  </si>
  <si>
    <t>For whom are we creating value? Who are our most important customers?</t>
  </si>
  <si>
    <t>What type of relationship does each of our Customer Segments expect us to establish and maintain with them? Which ones have we established? How are they integrated with the rest of our business model? How costly are they?</t>
  </si>
  <si>
    <t>Who are your core suppliers? How is your relationship with your suppliers, ad hoc or continued exchange? Are you in close collaboration with your suppliers?</t>
  </si>
  <si>
    <t>Do you have your own production or are you outsourcing? Are you part of a company group?</t>
  </si>
  <si>
    <t>2.1.6 
Cost structure</t>
  </si>
  <si>
    <t>2.1.7 
Revenue streams</t>
  </si>
  <si>
    <t>What are the most important costs inherent to our business model? Which key resources are most expensive? Which Key Activities are most expensive?</t>
  </si>
  <si>
    <t>For what value are our customers really willing to pay? How are they currently paying? How much would they prefer to pay? How much does each Revenue Stream contribute to overall revenues?</t>
  </si>
  <si>
    <t xml:space="preserve">2.2
Evaluation of "green" opportunities
</t>
  </si>
  <si>
    <t>The purpose of these questions is to get your view on your opportunities and preconditions for green transition and sustainability. Please indicate to what extent you agree with the statements below.
Strongly agree = 5
Somewhat agree = 4
Neither agree nor disagree = 3
Somewhat disagree = 2
Strongly disagree = 1</t>
  </si>
  <si>
    <t>2.2.1
We can increase our competitiveness by acting more sustainably</t>
  </si>
  <si>
    <t>2.2.2 
We can attract new customers by offering green and/or sustainable products and services</t>
  </si>
  <si>
    <t>2.2.3
We can engage in green collaborations with our customers</t>
  </si>
  <si>
    <t>2.2.4
We can engage in green collaborations with our suppliers</t>
  </si>
  <si>
    <t>2.2.5
We can make our production more effective</t>
  </si>
  <si>
    <t>2.2.6
We can lower our consumption of water, energy and/or materials</t>
  </si>
  <si>
    <t>2.2.7
We can increase our turnover by offering green products and services</t>
  </si>
  <si>
    <t>2.2.8
We have good experiences in working within sustainability</t>
  </si>
  <si>
    <t>2.2.9
We have the competences and resources to make our business greener and more sustainable</t>
  </si>
  <si>
    <t>Part 3 - Input-output</t>
  </si>
  <si>
    <r>
      <t xml:space="preserve">Purpose:
</t>
    </r>
    <r>
      <rPr>
        <sz val="10"/>
        <color rgb="FF000000"/>
        <rFont val="Arial"/>
        <family val="2"/>
      </rPr>
      <t>This paragraph provides an overview of the enterprise's resource streams and consumption. It is also an evaluation of the enterprise's own view on the possibilities of resource optimization and participation in industrial symbiosis i.e. the exchange of resources with other companies.
The subsection below has three aims: 1) to give an indication of the enterprise's general perception of the significance of its resource consumption today; 2) to estimate the significance of resource optimization for the enterprise in the future; and 3) to get an indication of the resource stream that is of the highest significance to the enterprise.
In the following subsections, the enterprise's resource streams will be mapped, divided into energy, water and materials.</t>
    </r>
  </si>
  <si>
    <t xml:space="preserve">3.1. 
Significance of resources
</t>
  </si>
  <si>
    <r>
      <t>The purpose of these questions is to determine whether energy, water or materials is of highest significance to your business model. It is up to you to define "highest significance"</t>
    </r>
    <r>
      <rPr>
        <sz val="10"/>
        <rFont val="Arial"/>
        <family val="2"/>
      </rPr>
      <t>.
Very low significance = 1
Low significance = 2
Neither low nor high significance = 3
High significance = 4
Very high significance = 5</t>
    </r>
  </si>
  <si>
    <t>ENERGY</t>
  </si>
  <si>
    <t>WATER</t>
  </si>
  <si>
    <t>MATERIALS</t>
  </si>
  <si>
    <t>3.1.1
What is the significance of energy consumption in your enterprise?</t>
  </si>
  <si>
    <t>3.1.2
What significance would it have if you could lower you energy consumption or utilize your residual energy?</t>
  </si>
  <si>
    <t>3.1.3
What is the significance of water consumption in your enterprise?</t>
  </si>
  <si>
    <t>3.1.4
What significance would it have if you could lower your water consumption or utilize your waste water?</t>
  </si>
  <si>
    <t>3.1.5
What is the significance of consumption and disposal og materials in your enterprise?</t>
  </si>
  <si>
    <t>3.1.6
What significance would it have if you could lower you consumption of materials, lower your amount of waste or utilize your waste stream?</t>
  </si>
  <si>
    <t>3.2. Input-output: energy</t>
  </si>
  <si>
    <t xml:space="preserve">3.2.1 Energy types
</t>
  </si>
  <si>
    <t>The purpose of these questions is to know what types of energy you are using and what your energy expenses are.</t>
  </si>
  <si>
    <t xml:space="preserve">Please list the enterprise's energy types
</t>
  </si>
  <si>
    <t xml:space="preserve">Please indicate the energy expenses
</t>
  </si>
  <si>
    <t>Please indicate the yearly consumption of energy</t>
  </si>
  <si>
    <t>Select a measuring unit</t>
  </si>
  <si>
    <t xml:space="preserve">Number
</t>
  </si>
  <si>
    <t>Type (input)</t>
  </si>
  <si>
    <t>Costs (EUR/year)</t>
  </si>
  <si>
    <t>Amount/year</t>
  </si>
  <si>
    <t>Measuring unit</t>
  </si>
  <si>
    <t>Energy type 1</t>
  </si>
  <si>
    <t>Energy type 2</t>
  </si>
  <si>
    <t>Energy type 3</t>
  </si>
  <si>
    <t>Energy type 4</t>
  </si>
  <si>
    <t>Energy type 5</t>
  </si>
  <si>
    <t>Energy type 6</t>
  </si>
  <si>
    <t>Energy type 7</t>
  </si>
  <si>
    <t>Total</t>
  </si>
  <si>
    <t xml:space="preserve">3.2.2 Energy consumption
</t>
  </si>
  <si>
    <t>The purpose of these questions is to get to know what you use the different type of energy for in your enterprise</t>
  </si>
  <si>
    <t>Please list what the energy is used for in your enterprise</t>
  </si>
  <si>
    <t xml:space="preserve">Please select the source of energy (see A6:A12)
</t>
  </si>
  <si>
    <t>Please indicate the yearly energy consumption from that particular source for that particular usage</t>
  </si>
  <si>
    <t>Usage</t>
  </si>
  <si>
    <t>Energy source</t>
  </si>
  <si>
    <t>Energy consumption 1</t>
  </si>
  <si>
    <t>Energy consumption 2</t>
  </si>
  <si>
    <t>Energy consumption 3</t>
  </si>
  <si>
    <t>Energy consumption 4</t>
  </si>
  <si>
    <t>Energy consumption 5</t>
  </si>
  <si>
    <t>Energy consumption 6</t>
  </si>
  <si>
    <t>Energy consumption 7</t>
  </si>
  <si>
    <t xml:space="preserve">3.2.3 Surplus energy
</t>
  </si>
  <si>
    <t>These questions seek to establish whether you have any surplus energy and, if so, how much</t>
  </si>
  <si>
    <t>Please select the different types of surplus energy from your enterprise</t>
  </si>
  <si>
    <t xml:space="preserve">If the surplus energy generates revenue for your enterprise, please indicate the amount with an - (minus). If the amount is unknown, please indicate a 0 (zero)
</t>
  </si>
  <si>
    <t xml:space="preserve">If the amount is unknown, please indicate a 0 (zero)
</t>
  </si>
  <si>
    <t>Surplus energy (output)</t>
  </si>
  <si>
    <t>Surplus energy 1</t>
  </si>
  <si>
    <t>Surplus energy 2</t>
  </si>
  <si>
    <t>Surplus energy 3</t>
  </si>
  <si>
    <t>Surplus energy 4</t>
  </si>
  <si>
    <t>Surplus energy 5</t>
  </si>
  <si>
    <t>Surplus energy 6</t>
  </si>
  <si>
    <t>Surplus energy 7</t>
  </si>
  <si>
    <t>Total costs, surplus energy</t>
  </si>
  <si>
    <t>Energy costs, total (EUR/year)</t>
  </si>
  <si>
    <t xml:space="preserve">3.2.4 
Opportunities
Input/Output - Energy
</t>
  </si>
  <si>
    <t>These questions will determine your view as an enterprise on your opportunities for optimizing your energy consumption. Please indicate to what extent you agree with the following statements.</t>
  </si>
  <si>
    <t>3.2.4.1 
We can reduce our energy consumption</t>
  </si>
  <si>
    <t>3.2.4.2 
We can replace our current energy sources with greener, more sustainable sources</t>
  </si>
  <si>
    <t>3.2.4.3
We can make better use of our surplus energy</t>
  </si>
  <si>
    <t xml:space="preserve">3.2.4.4
Nearby enterprises will be able to use our surplus energy
</t>
  </si>
  <si>
    <t>3.2.4.5
We can use the surplus energy of nearby enterprises</t>
  </si>
  <si>
    <t>3.2.4.6
How efficient do you consider your enterprise to be in terms of energy consumption in comparison to similar enterprises?</t>
  </si>
  <si>
    <t>Strongly agree = 5
Somewhat agree = 4
Neither agree nor disagree = 3
Somewhat disagree = 2
Strongly disagree = 1</t>
  </si>
  <si>
    <t>Much more efficient = 1
More efficient = 2
Neither more nor less efficient = 3
Less efficient = 4
Much less efficient = 5</t>
  </si>
  <si>
    <t>3.3. Input-output: Water</t>
  </si>
  <si>
    <t xml:space="preserve">3.3.1 Water types
</t>
  </si>
  <si>
    <t>These questions will determine what types of water you are using and what your costs are.</t>
  </si>
  <si>
    <t>Please select the enterprise's water types</t>
  </si>
  <si>
    <t>Please list the water expenses</t>
  </si>
  <si>
    <t>Please list the annual consumption of water from that particular source</t>
  </si>
  <si>
    <t>Please do not change the measuring unit (1 m3 = 1000 litres)</t>
  </si>
  <si>
    <t>Number</t>
  </si>
  <si>
    <t>Water (input)</t>
  </si>
  <si>
    <t>Water type 1</t>
  </si>
  <si>
    <r>
      <t>m</t>
    </r>
    <r>
      <rPr>
        <vertAlign val="superscript"/>
        <sz val="8"/>
        <color theme="1"/>
        <rFont val="Verdana"/>
        <family val="2"/>
      </rPr>
      <t>3</t>
    </r>
  </si>
  <si>
    <t>Water type 2</t>
  </si>
  <si>
    <t>Water type 3</t>
  </si>
  <si>
    <t>Water type 4</t>
  </si>
  <si>
    <t>Water type 5</t>
  </si>
  <si>
    <t>Water type 6</t>
  </si>
  <si>
    <t>Water type 7</t>
  </si>
  <si>
    <t>m3</t>
  </si>
  <si>
    <t xml:space="preserve">3.3.2 Water consumption
</t>
  </si>
  <si>
    <t>These questions will clarify what the enterprise's water is used for</t>
  </si>
  <si>
    <t>Please select the different usages of water in the enterprise</t>
  </si>
  <si>
    <t xml:space="preserve">Please select the source of the water (see A6:A12).
</t>
  </si>
  <si>
    <t>Please indicate the yearly water consumption from that particular source for that particular usage</t>
  </si>
  <si>
    <t>Water consumption (usage)</t>
  </si>
  <si>
    <t>Water consumption 1</t>
  </si>
  <si>
    <t>Water consumption 2</t>
  </si>
  <si>
    <t>Water consumption 3</t>
  </si>
  <si>
    <t>Water consumption 4</t>
  </si>
  <si>
    <t>Water consumption 5</t>
  </si>
  <si>
    <t>Water consumption 6</t>
  </si>
  <si>
    <t>Water consumption 7</t>
  </si>
  <si>
    <t xml:space="preserve">3.3.3 Waste water
</t>
  </si>
  <si>
    <t>These questions will clarify your waste water types and amount</t>
  </si>
  <si>
    <t>Please indicate the different types of waste water from your enterprise</t>
  </si>
  <si>
    <t>If the waste water generates revenue for your enterprise, please indicate the amount with an - (minus). If the amount is unknown, please indicate a 0 (zero)</t>
  </si>
  <si>
    <t>Waste water (output)</t>
  </si>
  <si>
    <t>Costs, water disposal (EUR/year)</t>
  </si>
  <si>
    <t>Waste water 1</t>
  </si>
  <si>
    <t>Waste water 2</t>
  </si>
  <si>
    <t>Waste water 3</t>
  </si>
  <si>
    <t>Waste water 4</t>
  </si>
  <si>
    <t>Waste water 5</t>
  </si>
  <si>
    <t>Waste water 6</t>
  </si>
  <si>
    <t>Waste water 7</t>
  </si>
  <si>
    <t>Costs, waste water 
Total</t>
  </si>
  <si>
    <t>Water, total costs
(EUR/year)</t>
  </si>
  <si>
    <t xml:space="preserve">3.3.3.2 Water and sewer costs
</t>
  </si>
  <si>
    <t>The purpose of these questions is to clarify whether you have sewer payments for water that is used internally</t>
  </si>
  <si>
    <t>Does the enterprise have water that is used internally, e.g. as part of a product or process, which is not disposed of as waste water?</t>
  </si>
  <si>
    <t>If yes, is the company receiving a reduction in its sewage costs?</t>
  </si>
  <si>
    <t xml:space="preserve">3.3.4 
Opportunities
Input/Output - Water
</t>
  </si>
  <si>
    <t>These questions will determine your view as an enterprise on your opportunities for optimizing your water consumption. Please indicate to what extent you agree with the following statements.</t>
  </si>
  <si>
    <t>3.3.4.1
We can reduce our water consumption</t>
  </si>
  <si>
    <t>3.3.4.2
We can use secondary water (e.g. from rooftops) in replacement of current water input</t>
  </si>
  <si>
    <t>3.3.4.3
We can reuse our waste water internally</t>
  </si>
  <si>
    <t xml:space="preserve">3.3.4.4
We can reuse our waste water internally
</t>
  </si>
  <si>
    <t>3.3.4.5
We can use waste water from nearby enterprises</t>
  </si>
  <si>
    <t xml:space="preserve">3.3.4.6
How efficient do you consider your enterprise to be in terms of water consumption in comparison to similar enterprises?
</t>
  </si>
  <si>
    <t>3.4 Input-output: Materials</t>
  </si>
  <si>
    <t xml:space="preserve">3.4.1 Input materials
</t>
  </si>
  <si>
    <t>These questions will determine what types of materials you are using and what your costs are</t>
  </si>
  <si>
    <r>
      <t xml:space="preserve">Please list the enterprise's material types </t>
    </r>
    <r>
      <rPr>
        <b/>
        <sz val="10"/>
        <color rgb="FF000000"/>
        <rFont val="Arial"/>
        <family val="2"/>
      </rPr>
      <t>in order of priority</t>
    </r>
  </si>
  <si>
    <t>Please list the material expenses</t>
  </si>
  <si>
    <t>Please list the annual consumption of materials from that particular source</t>
  </si>
  <si>
    <t>Materials (input)</t>
  </si>
  <si>
    <t>Input materials 1</t>
  </si>
  <si>
    <t>Input materials 2</t>
  </si>
  <si>
    <t>Input materials 3</t>
  </si>
  <si>
    <t>Input materials 4</t>
  </si>
  <si>
    <t>Input materials 5</t>
  </si>
  <si>
    <t>Input materials 6</t>
  </si>
  <si>
    <t>Input materials 7</t>
  </si>
  <si>
    <t xml:space="preserve">3.4.2 Material consumption
</t>
  </si>
  <si>
    <t>These questions will clarify what the enterprise's materials are used for</t>
  </si>
  <si>
    <t>Please list the different usages of materials in the enterprise</t>
  </si>
  <si>
    <t xml:space="preserve">Please select the source of the materials (see A6:A12).
</t>
  </si>
  <si>
    <t>Please indicate the yearly material consumption from that particular source for that particular usage</t>
  </si>
  <si>
    <t>Materials consumption (usage)</t>
  </si>
  <si>
    <t>Material consumption 1</t>
  </si>
  <si>
    <t>Material consumption 2</t>
  </si>
  <si>
    <t>Material consumption 3</t>
  </si>
  <si>
    <t>Material consumption 4</t>
  </si>
  <si>
    <t>Material consumption 5</t>
  </si>
  <si>
    <t>Material consumption 6</t>
  </si>
  <si>
    <t>Material consumption 7</t>
  </si>
  <si>
    <t xml:space="preserve">3.4.3
Waste/residuals
</t>
  </si>
  <si>
    <t>These questions will clarify your different types of waste and residual, the amounts and your expenses and/or revenue.</t>
  </si>
  <si>
    <t>Please list the different types of residual materials/waste streams from your enterprise</t>
  </si>
  <si>
    <t>If the residual material generates revenue for your enterprise, please indicate the amount with an - (minus). If the amount is unknown, please indicate a 0 (zero)</t>
  </si>
  <si>
    <t>If the amount is unknown, please indicate a 0 (zero)</t>
  </si>
  <si>
    <t>Residual</t>
  </si>
  <si>
    <t>Handling costs (EUR/year)</t>
  </si>
  <si>
    <t>Residual materials 1</t>
  </si>
  <si>
    <t>Residual materials 2</t>
  </si>
  <si>
    <t>Residual materials 3</t>
  </si>
  <si>
    <t>Residual materials 4</t>
  </si>
  <si>
    <t>Residual materials 5</t>
  </si>
  <si>
    <t>Residual materials 6</t>
  </si>
  <si>
    <t>Residual materials 7</t>
  </si>
  <si>
    <t>Costs of residual materials/waste, total</t>
  </si>
  <si>
    <t>Total costs of materials (EUR/year)</t>
  </si>
  <si>
    <t>3.4.4 
Opportunities
INPUT MATERIALS</t>
  </si>
  <si>
    <t>The purpose of these questions is to identify opportunities for the three input material, which are of highest priority to your enterprise. Please indicate to what extent you agree with the following statements.</t>
  </si>
  <si>
    <t>3.4.4.1
Input materials (see 3.4.1 above)</t>
  </si>
  <si>
    <t>3.4.4.2
We can reduce our consumption of the input material</t>
  </si>
  <si>
    <t>3.4.4.3
We can replace the input material with a greener / more sustainable alternative</t>
  </si>
  <si>
    <t>3.4.4.4
We can replace the input material with reused/recycled materials</t>
  </si>
  <si>
    <t>3.4.4.5
How efficient do you consider your enterprise to be in terms of material consumption in comparison to similar enterprises?</t>
  </si>
  <si>
    <t>3.4.4.6
Normalized value 
(0-100) (do not fill in)</t>
  </si>
  <si>
    <t>3.4.5 
Opportunities
OUTPUT MATERIALS</t>
  </si>
  <si>
    <t>The purpose of these questions is to identify opportunities for the three output material, which are of highest priority to your enterprise. Please indicate to what extent you agree with the following statements.</t>
  </si>
  <si>
    <t>3.4.5.1
Residual materials / waste streams</t>
  </si>
  <si>
    <t>3.4.5.2
We can reduce the amount of that particular residual / waste stream</t>
  </si>
  <si>
    <t>3.4.5.3
We can reuse/recycle that particular residual / waste stream internally</t>
  </si>
  <si>
    <t>3.4.5.4
Other enterprises can use that particular residual / waste stream</t>
  </si>
  <si>
    <t>3.4.5.5
How efficient are you in comparison to similar enterprises in terms of limiting the amount of the waste stream?</t>
  </si>
  <si>
    <t>3.4.5.6
Normalized value
(0-100) (do not fill in)</t>
  </si>
  <si>
    <t>Part 4 - Readiness</t>
  </si>
  <si>
    <r>
      <rPr>
        <b/>
        <sz val="10"/>
        <rFont val="Arial"/>
        <family val="2"/>
      </rPr>
      <t>Purpose:</t>
    </r>
    <r>
      <rPr>
        <sz val="10"/>
        <rFont val="Arial"/>
        <family val="2"/>
      </rPr>
      <t xml:space="preserve">
This part aims to identify the readiness level for your company to engage in new Resource Efficiency, Green Business Models and Industrial Symbiosis projects. Depending on the identified score, we will identify the best strategies for your company to evolve and increase competitiveness</t>
    </r>
  </si>
  <si>
    <t>4. Readiness assessment</t>
  </si>
  <si>
    <t>The purpose of these questions is to evaluate how ready and motivated your company is in terms of participating in a project on green business development. Please indicate to what extent you agree with the statements below.
Strongly agree = 5
Somewhat agree = 4
Neither agree nor disagree = 3
Somewhat disagree = 2
Strongly disagree = 1</t>
  </si>
  <si>
    <t>4.1
We are willing to participate in a project on increased reuse/recycling internally or with other enterprises</t>
  </si>
  <si>
    <t xml:space="preserve">4.2 
We are willing to invest in green business development and sustainability
</t>
  </si>
  <si>
    <t>4.3 
We are willing to increase cooperation and communication with other enterprises</t>
  </si>
  <si>
    <t>4.4
We are interested in changing our business model in a greener and more sustainable direction</t>
  </si>
  <si>
    <t>4.5
Sustainability and green business development have a great influence on our business</t>
  </si>
  <si>
    <t>4.6
Sustainability and green business development will have an increased impact on our business in the future</t>
  </si>
  <si>
    <t>4.7
We are interested in participating in networks on green business development and sustainability</t>
  </si>
  <si>
    <t xml:space="preserve">4.8
Our company management wishes to work further with green business development and sustainability than we do today
</t>
  </si>
  <si>
    <t>Part 5 - Interviewer's evaluation</t>
  </si>
  <si>
    <r>
      <rPr>
        <b/>
        <sz val="10"/>
        <rFont val="Arial"/>
        <family val="2"/>
      </rPr>
      <t xml:space="preserve">Purpose:
</t>
    </r>
    <r>
      <rPr>
        <sz val="10"/>
        <rFont val="Arial"/>
        <family val="2"/>
      </rPr>
      <t>This part is an indication of the interviewer's view on the enterprise's potential in terms of resource efficiency, green business model development and/or industrial symbiosis</t>
    </r>
  </si>
  <si>
    <t xml:space="preserve">5.1 Resource efficiency
</t>
  </si>
  <si>
    <t>5.2 Industrial symbiosis</t>
  </si>
  <si>
    <t>Please indicate to what extent you agree with the statements below.
Strongly agree = 5
Somewhat agree = 4
Neither agree nor disagree = 3
Somewhat disagree = 2
Strongly disagree = 1</t>
  </si>
  <si>
    <t>5.1.1
The enterprise can lower its energy consumption</t>
  </si>
  <si>
    <t>5.1.2
The enterprise can lower its water consumption</t>
  </si>
  <si>
    <t>5.1.3
The enterprise can lower its consumption of materials</t>
  </si>
  <si>
    <t>5.2.1
The enterprise can participate in an industrial symbiosis by receiving surplus energy</t>
  </si>
  <si>
    <t>5.2.2
The enterprise can participate in an industrial symbiose by delivering surplus energy</t>
  </si>
  <si>
    <t>5.2.3
The enterprise can participate in an industrial symbiosis by receiving waste water</t>
  </si>
  <si>
    <t>5.2.4
The enterprise can participate in an industrial symbiose by delivering waste water</t>
  </si>
  <si>
    <t>5.2.5
The enterprise can participate in an industrial symbiosis by receiving residual materials / waste</t>
  </si>
  <si>
    <t>5.2.6
The enterprise can participate in an industrial symbiose by delivering residual materials / waste</t>
  </si>
  <si>
    <t xml:space="preserve">5.3 Green business development
</t>
  </si>
  <si>
    <t xml:space="preserve">5.3.1
The enterprise appears ready for green business development </t>
  </si>
  <si>
    <t xml:space="preserve">5.3.2
The enterprise appears motivated for green business development
</t>
  </si>
  <si>
    <t>5.3.3
The enterprise shows potential for green business development</t>
  </si>
  <si>
    <t>(previous experiences, knowledge of ressource efficiency, willingness to change etc.)</t>
  </si>
  <si>
    <t>(interest, commitment, enthusiasm etc.)</t>
  </si>
  <si>
    <t>(attracting new customers, improved branding, economic and environmental benefits etc.)</t>
  </si>
  <si>
    <t>Drop-down menues</t>
  </si>
  <si>
    <t>Afsnit 1 - Karakterisering af virksomheden</t>
  </si>
  <si>
    <t>Kommunerne</t>
  </si>
  <si>
    <t>Ja_nej</t>
  </si>
  <si>
    <t>Ja/Nej</t>
  </si>
  <si>
    <t>Aabenraa</t>
  </si>
  <si>
    <t>Afghanistan</t>
  </si>
  <si>
    <t>Yes</t>
  </si>
  <si>
    <t>Aalborg</t>
  </si>
  <si>
    <t>Albania</t>
  </si>
  <si>
    <t>No</t>
  </si>
  <si>
    <t>Aarhus</t>
  </si>
  <si>
    <t>Algeria</t>
  </si>
  <si>
    <t>Ærø</t>
  </si>
  <si>
    <t>Andorra</t>
  </si>
  <si>
    <t>Albertslund</t>
  </si>
  <si>
    <t>Angola</t>
  </si>
  <si>
    <t>Allerød</t>
  </si>
  <si>
    <t>Antigua and Barbuda</t>
  </si>
  <si>
    <t>Ballerup</t>
  </si>
  <si>
    <t>Argentina</t>
  </si>
  <si>
    <t>Billund</t>
  </si>
  <si>
    <t>Armenia</t>
  </si>
  <si>
    <t>Bornholm</t>
  </si>
  <si>
    <t>Australia</t>
  </si>
  <si>
    <t>Brønderslev</t>
  </si>
  <si>
    <t>Austria</t>
  </si>
  <si>
    <t>Dragør</t>
  </si>
  <si>
    <t>Azerbaijan</t>
  </si>
  <si>
    <t>Egedal</t>
  </si>
  <si>
    <t>Bahamas, The</t>
  </si>
  <si>
    <t>Esbjerg</t>
  </si>
  <si>
    <t>Bahrain</t>
  </si>
  <si>
    <t>Faaborg-Midtfyn</t>
  </si>
  <si>
    <t>Bangladesh</t>
  </si>
  <si>
    <t>Fanø</t>
  </si>
  <si>
    <t>Barbados</t>
  </si>
  <si>
    <t>Faxe</t>
  </si>
  <si>
    <t>Belarus</t>
  </si>
  <si>
    <t>Fredericia</t>
  </si>
  <si>
    <t>Belgium</t>
  </si>
  <si>
    <t>Frederiksberg</t>
  </si>
  <si>
    <t>Belize</t>
  </si>
  <si>
    <t>Frederikshavn</t>
  </si>
  <si>
    <t>Benin</t>
  </si>
  <si>
    <t>Frederikssund</t>
  </si>
  <si>
    <t>Bhutan</t>
  </si>
  <si>
    <t>Furesø</t>
  </si>
  <si>
    <t>Bolivia</t>
  </si>
  <si>
    <t>Gentofte</t>
  </si>
  <si>
    <t>Bosnia and Herzegovina</t>
  </si>
  <si>
    <t>Gladsaxe</t>
  </si>
  <si>
    <t>Botswana</t>
  </si>
  <si>
    <t>Glostrup</t>
  </si>
  <si>
    <t>Brazil</t>
  </si>
  <si>
    <t>Greve</t>
  </si>
  <si>
    <t>Brunei</t>
  </si>
  <si>
    <t>Gribskov</t>
  </si>
  <si>
    <t>Bulgaria</t>
  </si>
  <si>
    <t>Guldborgsund</t>
  </si>
  <si>
    <t>Burkina Faso</t>
  </si>
  <si>
    <t>Haderslev</t>
  </si>
  <si>
    <t>Burundi</t>
  </si>
  <si>
    <t>Hedensted</t>
  </si>
  <si>
    <t>Cabo Verde</t>
  </si>
  <si>
    <t>Herlev</t>
  </si>
  <si>
    <t>Cambodia</t>
  </si>
  <si>
    <t>Herning</t>
  </si>
  <si>
    <t>Cameroon</t>
  </si>
  <si>
    <t>Hillerød</t>
  </si>
  <si>
    <t>Canada</t>
  </si>
  <si>
    <t>Hjørring</t>
  </si>
  <si>
    <t>Central African Republic</t>
  </si>
  <si>
    <t>Høje-Taastrup</t>
  </si>
  <si>
    <t>Chad</t>
  </si>
  <si>
    <t>Holbæk</t>
  </si>
  <si>
    <t>Chile</t>
  </si>
  <si>
    <t>Holstebro</t>
  </si>
  <si>
    <t>China</t>
  </si>
  <si>
    <t>Hørsholm</t>
  </si>
  <si>
    <t>Colombia</t>
  </si>
  <si>
    <t>Hvidovre</t>
  </si>
  <si>
    <t>Comoros</t>
  </si>
  <si>
    <t>Ikast-Brande</t>
  </si>
  <si>
    <t>Congo, Democratic Republic of the</t>
  </si>
  <si>
    <t>Ishøj</t>
  </si>
  <si>
    <t>Congo, Republic of the</t>
  </si>
  <si>
    <t>Kalundborg</t>
  </si>
  <si>
    <t>Costa Rica</t>
  </si>
  <si>
    <t>København</t>
  </si>
  <si>
    <t>Côte d’Ivoire</t>
  </si>
  <si>
    <t>Køge</t>
  </si>
  <si>
    <t>Croatia</t>
  </si>
  <si>
    <t>Kolding</t>
  </si>
  <si>
    <t>Cuba</t>
  </si>
  <si>
    <t>Læsø</t>
  </si>
  <si>
    <t>Cyprus</t>
  </si>
  <si>
    <t>Langeland</t>
  </si>
  <si>
    <t>Czech Republic</t>
  </si>
  <si>
    <t>Lemvig</t>
  </si>
  <si>
    <t>Denmark</t>
  </si>
  <si>
    <t>Lolland</t>
  </si>
  <si>
    <t>Djibouti</t>
  </si>
  <si>
    <t>Lyngby-Taarbæk</t>
  </si>
  <si>
    <t>Dominica</t>
  </si>
  <si>
    <t>Mariagerfjord</t>
  </si>
  <si>
    <t>Dominican Republic</t>
  </si>
  <si>
    <t>Morsø</t>
  </si>
  <si>
    <t>East Timor (Timor-Leste)</t>
  </si>
  <si>
    <t>Næstved</t>
  </si>
  <si>
    <t>Ecuador</t>
  </si>
  <si>
    <t>Norddjurs</t>
  </si>
  <si>
    <t>Egypt</t>
  </si>
  <si>
    <t>Nordfyn</t>
  </si>
  <si>
    <t>El Salvador</t>
  </si>
  <si>
    <t>Nyborg</t>
  </si>
  <si>
    <t>Equatorial Guinea</t>
  </si>
  <si>
    <t>Odder</t>
  </si>
  <si>
    <t>Eritrea</t>
  </si>
  <si>
    <t>Odense</t>
  </si>
  <si>
    <t>Estonia</t>
  </si>
  <si>
    <t>Odsherred</t>
  </si>
  <si>
    <t>Eswatini</t>
  </si>
  <si>
    <t>Randers</t>
  </si>
  <si>
    <t>Ethiopia</t>
  </si>
  <si>
    <t>Rebild</t>
  </si>
  <si>
    <t>Fiji</t>
  </si>
  <si>
    <t>Ringkøbing-Skjern</t>
  </si>
  <si>
    <t>Finland</t>
  </si>
  <si>
    <t>Ringsted</t>
  </si>
  <si>
    <t>France</t>
  </si>
  <si>
    <t>Rødovre</t>
  </si>
  <si>
    <t>Gabon</t>
  </si>
  <si>
    <t>Roskilde</t>
  </si>
  <si>
    <t>Gambia</t>
  </si>
  <si>
    <t>Rudersdal</t>
  </si>
  <si>
    <t>Georgia</t>
  </si>
  <si>
    <t>Samsø</t>
  </si>
  <si>
    <t>Germany</t>
  </si>
  <si>
    <t>Silkeborg</t>
  </si>
  <si>
    <t>Ghana</t>
  </si>
  <si>
    <t>Skanderborg</t>
  </si>
  <si>
    <t>Greece</t>
  </si>
  <si>
    <t>Skive</t>
  </si>
  <si>
    <t>Grenada</t>
  </si>
  <si>
    <t>Slagelse</t>
  </si>
  <si>
    <t>Guatemala</t>
  </si>
  <si>
    <t>Solrød</t>
  </si>
  <si>
    <t>Guinea</t>
  </si>
  <si>
    <t>Sønderborg</t>
  </si>
  <si>
    <t>Guinea-Bissau</t>
  </si>
  <si>
    <t>Sorø</t>
  </si>
  <si>
    <t>Guyana</t>
  </si>
  <si>
    <t>Stevns</t>
  </si>
  <si>
    <t>Haiti</t>
  </si>
  <si>
    <t>Struer</t>
  </si>
  <si>
    <t>Honduras</t>
  </si>
  <si>
    <t>Svendborg</t>
  </si>
  <si>
    <t>Hungary</t>
  </si>
  <si>
    <t>Syddjurs</t>
  </si>
  <si>
    <t>Iceland</t>
  </si>
  <si>
    <t>Tårnby</t>
  </si>
  <si>
    <t>India</t>
  </si>
  <si>
    <t>Thisted</t>
  </si>
  <si>
    <t>Indonesia</t>
  </si>
  <si>
    <t>Tønder</t>
  </si>
  <si>
    <t>Iran</t>
  </si>
  <si>
    <t>Vallensbæk</t>
  </si>
  <si>
    <t>Iraq</t>
  </si>
  <si>
    <t>Varde</t>
  </si>
  <si>
    <t>Ireland</t>
  </si>
  <si>
    <t>Vejen</t>
  </si>
  <si>
    <t>Israel</t>
  </si>
  <si>
    <t>Vejle</t>
  </si>
  <si>
    <t>Italy</t>
  </si>
  <si>
    <t>Vesthimmerland</t>
  </si>
  <si>
    <t>Jamaica</t>
  </si>
  <si>
    <t>Viborg</t>
  </si>
  <si>
    <t>Japan</t>
  </si>
  <si>
    <t>Vordingborg</t>
  </si>
  <si>
    <t>Jordan</t>
  </si>
  <si>
    <t>Kazakhstan</t>
  </si>
  <si>
    <t>Kenya</t>
  </si>
  <si>
    <t>Kiribati</t>
  </si>
  <si>
    <t>Korea, North</t>
  </si>
  <si>
    <t>Korea, South</t>
  </si>
  <si>
    <t>Kosovo</t>
  </si>
  <si>
    <t>Kuwait</t>
  </si>
  <si>
    <t>Kyrgyzstan</t>
  </si>
  <si>
    <t>Laos</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</si>
  <si>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</si>
  <si>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</si>
  <si>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</si>
  <si>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</si>
  <si>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</si>
  <si>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</si>
  <si>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</si>
  <si>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</si>
  <si>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</si>
  <si>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</si>
  <si>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</si>
  <si>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</si>
  <si>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</si>
  <si>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</si>
  <si>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</si>
  <si>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</si>
  <si>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</si>
  <si>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</si>
  <si>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</si>
  <si>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Moldova</t>
  </si>
  <si>
    <t>Monaco</t>
  </si>
  <si>
    <t>Mongolia</t>
  </si>
  <si>
    <t>Montenegro</t>
  </si>
  <si>
    <t>Morocco</t>
  </si>
  <si>
    <t>Mozambique</t>
  </si>
  <si>
    <t>Myanmar (Burma)</t>
  </si>
  <si>
    <t>Namibia</t>
  </si>
  <si>
    <t>Nauru</t>
  </si>
  <si>
    <t>Nepal</t>
  </si>
  <si>
    <t>Netherlands</t>
  </si>
  <si>
    <t>New Zealand</t>
  </si>
  <si>
    <t>Nicaragua</t>
  </si>
  <si>
    <t>Niger</t>
  </si>
  <si>
    <t>Nigeria</t>
  </si>
  <si>
    <t>North Macedonia</t>
  </si>
  <si>
    <t>Norway</t>
  </si>
  <si>
    <t>Oman</t>
  </si>
  <si>
    <t>Pakistan</t>
  </si>
  <si>
    <t>Palau</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</si>
  <si>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</si>
  <si>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</si>
  <si>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</si>
  <si>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</si>
  <si>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</si>
  <si>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</si>
  <si>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</si>
  <si>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</si>
  <si>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</si>
  <si>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</si>
  <si>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</si>
  <si>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</si>
  <si>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</si>
  <si>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</si>
  <si>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</si>
  <si>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</si>
  <si>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</si>
  <si>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</si>
  <si>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</si>
  <si>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</si>
  <si>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</si>
  <si>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</si>
  <si>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</si>
  <si>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</si>
  <si>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</si>
  <si>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</si>
  <si>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</si>
  <si>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</si>
  <si>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</si>
  <si>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</si>
  <si>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</si>
  <si>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Sudan, South</t>
  </si>
  <si>
    <t>Suriname</t>
  </si>
  <si>
    <t>Sweden</t>
  </si>
  <si>
    <t>Switzerland</t>
  </si>
  <si>
    <t>Syria</t>
  </si>
  <si>
    <t>Taiwan</t>
  </si>
  <si>
    <t>Tajikistan</t>
  </si>
  <si>
    <t>Tanzania</t>
  </si>
  <si>
    <t>Thailand</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</si>
  <si>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</si>
  <si>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</si>
  <si>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</si>
  <si>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</si>
  <si>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</si>
  <si>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</si>
  <si>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</si>
  <si>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</si>
  <si>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</si>
  <si>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</si>
  <si>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</si>
  <si>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</si>
  <si>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</si>
  <si>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</si>
  <si>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</si>
  <si>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Vatican City</t>
  </si>
  <si>
    <t>Venezuela</t>
  </si>
  <si>
    <t>Vietnam</t>
  </si>
  <si>
    <t>Yemen</t>
  </si>
  <si>
    <t>Zambia</t>
  </si>
  <si>
    <t>Zimbabwe</t>
  </si>
  <si>
    <t>Afsnit 2 - Forretning</t>
  </si>
  <si>
    <t>Grad</t>
  </si>
  <si>
    <t>To a great extent</t>
  </si>
  <si>
    <t>To a moderate extent</t>
  </si>
  <si>
    <t>To some extent</t>
  </si>
  <si>
    <t>To a small extent</t>
  </si>
  <si>
    <t>Do not know</t>
  </si>
  <si>
    <t>Afsnit 3 - Inputoutput analyse</t>
  </si>
  <si>
    <t>Vand</t>
  </si>
  <si>
    <t>Input_anvendelse_vand</t>
  </si>
  <si>
    <t>Input_mængde_vand</t>
  </si>
  <si>
    <t>Input_genvundet_vand</t>
  </si>
  <si>
    <t>Input_mængde_genvundet_vand</t>
  </si>
  <si>
    <t>Input_vandtyper_vand</t>
  </si>
  <si>
    <t>Input_indholdsstoffer_vand</t>
  </si>
  <si>
    <t>Input_frekvens_vand</t>
  </si>
  <si>
    <t>Input_kvalitetskrav_vand</t>
  </si>
  <si>
    <t>Input_strenghed_vande</t>
  </si>
  <si>
    <t>Input_udgifter_vand</t>
  </si>
  <si>
    <t>Output_Spildevandstyper_vand</t>
  </si>
  <si>
    <t>Output_mængde_samlet_vand</t>
  </si>
  <si>
    <t>Output_håndtering_vand</t>
  </si>
  <si>
    <t>Output_mængde_gen_vand</t>
  </si>
  <si>
    <t>Output_frekvens_vand</t>
  </si>
  <si>
    <t>Output_udgifter_vand</t>
  </si>
  <si>
    <t>Irrigation</t>
  </si>
  <si>
    <t>See above</t>
  </si>
  <si>
    <t>Yes (externally sourced)</t>
  </si>
  <si>
    <t>Amount unknown</t>
  </si>
  <si>
    <t>Unknown</t>
  </si>
  <si>
    <t>Continuously</t>
  </si>
  <si>
    <t>Tryk</t>
  </si>
  <si>
    <t>Meget højt</t>
  </si>
  <si>
    <t>Jvf. ovenstående</t>
  </si>
  <si>
    <t>Andet (angiv I parentes)</t>
  </si>
  <si>
    <t>Udledes lokalt (sø, vandløb, omgivelserne)</t>
  </si>
  <si>
    <t>Kontinuerligt</t>
  </si>
  <si>
    <t>Washing, cleaning, etc. (industrial)</t>
  </si>
  <si>
    <t>Yes (internally sourced)</t>
  </si>
  <si>
    <t>No recirculated water used</t>
  </si>
  <si>
    <t>Deminiralized water</t>
  </si>
  <si>
    <t>No particles</t>
  </si>
  <si>
    <t>Periodically</t>
  </si>
  <si>
    <t>Temperatur</t>
  </si>
  <si>
    <t>Højt</t>
  </si>
  <si>
    <t>Udgifter ukendt</t>
  </si>
  <si>
    <t>Gråt spildevand (let forurenet) (køkken/håndvask/tøjvask/bad)</t>
  </si>
  <si>
    <t>Mængde ukendt</t>
  </si>
  <si>
    <t>Spildevandsbehandling (eksternt) (kloak)</t>
  </si>
  <si>
    <t>Periodisk</t>
  </si>
  <si>
    <t>Pressure</t>
  </si>
  <si>
    <t>Varying amount (xxx-yyy / year)</t>
  </si>
  <si>
    <t>Surface water (e.g. from a nearby lake)</t>
  </si>
  <si>
    <t>Fluctutating</t>
  </si>
  <si>
    <t>Renhed</t>
  </si>
  <si>
    <t>Middel</t>
  </si>
  <si>
    <t>Renset spildevand</t>
  </si>
  <si>
    <t>Mængde varierende (xxx-yyy / år)</t>
  </si>
  <si>
    <t>Genanvindes (internt) (angiv hvor I parentes)</t>
  </si>
  <si>
    <t>Ingen genvinding</t>
  </si>
  <si>
    <t>Flukturerende</t>
  </si>
  <si>
    <t>Clothes laundering</t>
  </si>
  <si>
    <t>Recirculated water (externally sourced)</t>
  </si>
  <si>
    <t>Frequency unknown</t>
  </si>
  <si>
    <t>pH-værdi (surt)</t>
  </si>
  <si>
    <t>Lavt</t>
  </si>
  <si>
    <t>Sort spildevand(smitstoffer) (toilet)</t>
  </si>
  <si>
    <t>Genanvindes (eksternt) (angiv hvor I parentes)</t>
  </si>
  <si>
    <t>Frekvens ukendt</t>
  </si>
  <si>
    <t>Sanitation</t>
  </si>
  <si>
    <t>Recirculated water (internally sourced)</t>
  </si>
  <si>
    <t>pH-værdi (basisk)</t>
  </si>
  <si>
    <t>Meget lavt</t>
  </si>
  <si>
    <t>Spildevand  (syreholdigt)</t>
  </si>
  <si>
    <t>Process water</t>
  </si>
  <si>
    <t>1-5liste</t>
  </si>
  <si>
    <t>Water collected from paved areas</t>
  </si>
  <si>
    <t>Leveringsform</t>
  </si>
  <si>
    <t>Strenghed ukendt</t>
  </si>
  <si>
    <t>Spildevand (basisk)</t>
  </si>
  <si>
    <t>Heating</t>
  </si>
  <si>
    <t>Water collected from rooftops</t>
  </si>
  <si>
    <t>Kvalitetskrav ukendt</t>
  </si>
  <si>
    <t>Ingen særlige kvalitetskrav</t>
  </si>
  <si>
    <t>Spildevand (m. metaller)</t>
  </si>
  <si>
    <t>Component in product</t>
  </si>
  <si>
    <t>Freshwater, drinking quality</t>
  </si>
  <si>
    <t>Koncentration</t>
  </si>
  <si>
    <t>Spildevand (organisk (COD, N, P))</t>
  </si>
  <si>
    <t>Cooling</t>
  </si>
  <si>
    <t>Treated wastewater</t>
  </si>
  <si>
    <t>Spildevand (saltholdigt)</t>
  </si>
  <si>
    <t>Drinking water</t>
  </si>
  <si>
    <t>Surface water, saline (e.g. from the sea)</t>
  </si>
  <si>
    <t>Indholdsstoffer</t>
  </si>
  <si>
    <t>Spildevand fra afværgepumpning/permeat</t>
  </si>
  <si>
    <t>Fish farming</t>
  </si>
  <si>
    <t>Technical water</t>
  </si>
  <si>
    <t>Demineraliseret</t>
  </si>
  <si>
    <t>Spildevand fra dræn</t>
  </si>
  <si>
    <t>Water type unknown</t>
  </si>
  <si>
    <t>Spildevand fra tage/befæstede arealer</t>
  </si>
  <si>
    <t>Energi</t>
  </si>
  <si>
    <t>Input_anvendelsesformål_energi</t>
  </si>
  <si>
    <t>Input_mængde_energi</t>
  </si>
  <si>
    <t>Input_måleenhed_energi</t>
  </si>
  <si>
    <t>Input_energityper_energi</t>
  </si>
  <si>
    <t>Input_genvundet_energi</t>
  </si>
  <si>
    <t>Input_mængde_genvundet_energi</t>
  </si>
  <si>
    <t>Input_frekvens_energi</t>
  </si>
  <si>
    <t>Input_kvalitetskrav_energi</t>
  </si>
  <si>
    <t>Input_strenghed_energir</t>
  </si>
  <si>
    <t>Input_udgifter_energi</t>
  </si>
  <si>
    <t>Output_Spild_energi</t>
  </si>
  <si>
    <t>Output_mængde_samlet_energi</t>
  </si>
  <si>
    <t>Output_håndtering_energi</t>
  </si>
  <si>
    <t>Output_mængde_genvundet_energi</t>
  </si>
  <si>
    <t>Output_frekvens_energi</t>
  </si>
  <si>
    <t>Output_udgifter_energi</t>
  </si>
  <si>
    <t>Vulkanisering</t>
  </si>
  <si>
    <t>kWh</t>
  </si>
  <si>
    <t>Sprit</t>
  </si>
  <si>
    <t>Ja (ekstern kilde)</t>
  </si>
  <si>
    <t>Type</t>
  </si>
  <si>
    <t>Heat, liquid</t>
  </si>
  <si>
    <t>Udledes I miljø</t>
  </si>
  <si>
    <t>Vask</t>
  </si>
  <si>
    <t>MWh</t>
  </si>
  <si>
    <t>Spildolie</t>
  </si>
  <si>
    <t>Ja (Intern kilde)</t>
  </si>
  <si>
    <t>Genvundet energi ikke anvendt</t>
  </si>
  <si>
    <t>Heat, air</t>
  </si>
  <si>
    <t>Genvindes (internt) (angiv hvor I parentes)</t>
  </si>
  <si>
    <t>Vacuum</t>
  </si>
  <si>
    <t>MJ</t>
  </si>
  <si>
    <t>Raffinaderikoks</t>
  </si>
  <si>
    <t>Nej</t>
  </si>
  <si>
    <t>Tørstofindhold</t>
  </si>
  <si>
    <t>Friction</t>
  </si>
  <si>
    <t>Genvindes (eksternt) (angiv hvor I parentes)</t>
  </si>
  <si>
    <t>Udvaskning</t>
  </si>
  <si>
    <t>GJ</t>
  </si>
  <si>
    <t>Petroleumskoks</t>
  </si>
  <si>
    <t>Steam</t>
  </si>
  <si>
    <t>Trykning</t>
  </si>
  <si>
    <t>tons</t>
  </si>
  <si>
    <t>Petroleum</t>
  </si>
  <si>
    <t>Spændingsniveau</t>
  </si>
  <si>
    <t>litres</t>
  </si>
  <si>
    <t>Olie (fuelolie)</t>
  </si>
  <si>
    <t>Transport</t>
  </si>
  <si>
    <t>Naturgas</t>
  </si>
  <si>
    <t>Ingen særlig kvalitetskrav</t>
  </si>
  <si>
    <t>Tørring</t>
  </si>
  <si>
    <t>Motorbenzin</t>
  </si>
  <si>
    <t>Tøjvask</t>
  </si>
  <si>
    <t>LVN (letbenzin)</t>
  </si>
  <si>
    <t>Støbning</t>
  </si>
  <si>
    <t>LPG (flaskegas)</t>
  </si>
  <si>
    <t>Fugtighed</t>
  </si>
  <si>
    <t>Sortering</t>
  </si>
  <si>
    <t>Kul</t>
  </si>
  <si>
    <t>Smeltning</t>
  </si>
  <si>
    <t>Koks</t>
  </si>
  <si>
    <t>Slag</t>
  </si>
  <si>
    <t>JP 1 (luftart)</t>
  </si>
  <si>
    <t>Skyl/spuling</t>
  </si>
  <si>
    <t>Genvundet energi (intern kilde)</t>
  </si>
  <si>
    <t>Skæring</t>
  </si>
  <si>
    <t>Genvundet energi (ekstern kilde)</t>
  </si>
  <si>
    <t>Separation (filtrering)</t>
  </si>
  <si>
    <t>Gas-/dieselolie</t>
  </si>
  <si>
    <t>Sanitet</t>
  </si>
  <si>
    <t>Flyvebenzin</t>
  </si>
  <si>
    <t>Rensning</t>
  </si>
  <si>
    <t>Fjernvarme</t>
  </si>
  <si>
    <t>Rengøring</t>
  </si>
  <si>
    <t>Fjernkøling</t>
  </si>
  <si>
    <t>Presning</t>
  </si>
  <si>
    <t>Energitype ukendt</t>
  </si>
  <si>
    <t>Oxidering (iltning)</t>
  </si>
  <si>
    <t>Elektricitet (CO2-neutral)</t>
  </si>
  <si>
    <t>Overtryk</t>
  </si>
  <si>
    <t>Elektricitet</t>
  </si>
  <si>
    <t>Opvarmning (Proces)</t>
  </si>
  <si>
    <t>Brunkulsbriketter</t>
  </si>
  <si>
    <t>Opvarmning (Komfort)</t>
  </si>
  <si>
    <t>Brint</t>
  </si>
  <si>
    <t>Nitrifikation</t>
  </si>
  <si>
    <t>Biomasse (træ)</t>
  </si>
  <si>
    <t>Neutralisering</t>
  </si>
  <si>
    <t>Biomasse (halm)</t>
  </si>
  <si>
    <t>Nedkøling</t>
  </si>
  <si>
    <t>Biomasse (græs, roetoppe, husholdingsaffald, mm.)</t>
  </si>
  <si>
    <t>Neddeling</t>
  </si>
  <si>
    <t>Biogas</t>
  </si>
  <si>
    <t>Komponent I produkt</t>
  </si>
  <si>
    <t>Køling</t>
  </si>
  <si>
    <t>Affald (angiv I parentes)</t>
  </si>
  <si>
    <t>Inddampning</t>
  </si>
  <si>
    <t>Hydrolyse</t>
  </si>
  <si>
    <t>Frysning</t>
  </si>
  <si>
    <t>Forsuring</t>
  </si>
  <si>
    <t>Forbrænding</t>
  </si>
  <si>
    <t>Fermentering</t>
  </si>
  <si>
    <t>Fældning</t>
  </si>
  <si>
    <t>Esterfisering</t>
  </si>
  <si>
    <t>Endoterm (Optager energi)</t>
  </si>
  <si>
    <t>Ekstraktion</t>
  </si>
  <si>
    <t>Eksoterm (Afgiver energi)</t>
  </si>
  <si>
    <t>Drikkevand</t>
  </si>
  <si>
    <t>Destillering</t>
  </si>
  <si>
    <t>Denitrifikation</t>
  </si>
  <si>
    <t>Denaturering</t>
  </si>
  <si>
    <t>Deminiralisering</t>
  </si>
  <si>
    <t>Dekantering</t>
  </si>
  <si>
    <t>Centrifugering</t>
  </si>
  <si>
    <t>Bore, fræse, dreje</t>
  </si>
  <si>
    <t>Belysning</t>
  </si>
  <si>
    <t>Anvendelsesformål ukendt</t>
  </si>
  <si>
    <t>Alkalisk</t>
  </si>
  <si>
    <t>Materilaer</t>
  </si>
  <si>
    <t>Input_anvendelse_materialer</t>
  </si>
  <si>
    <t>input_typer_materialer</t>
  </si>
  <si>
    <t>Input_specifikation_materialer</t>
  </si>
  <si>
    <t>Input_mængde_materialer</t>
  </si>
  <si>
    <t>Input_genbrugsmateriale_materialer</t>
  </si>
  <si>
    <t>Input_mængde_genbrugsmateirale_materialer</t>
  </si>
  <si>
    <t>Input_frekvens_materialer</t>
  </si>
  <si>
    <t>inputoutput_materialer_kvalitetskrav_materialer</t>
  </si>
  <si>
    <t>Input_strenghed_materialere</t>
  </si>
  <si>
    <t>Input_udgifter_materialer</t>
  </si>
  <si>
    <t>Output_typer_materialer</t>
  </si>
  <si>
    <t>Output_specifikation_materialer</t>
  </si>
  <si>
    <t>Output_mængde_samlet_materialer</t>
  </si>
  <si>
    <t>Output_håndtering_materialer</t>
  </si>
  <si>
    <t>Output_mængde_genvundet_materialer</t>
  </si>
  <si>
    <t>Output_frekvens_materialer</t>
  </si>
  <si>
    <t>Output_udgifter_materialer</t>
  </si>
  <si>
    <t>Vegetabilske råvarer (til fødevarer)</t>
  </si>
  <si>
    <t>Specifikation ukendt</t>
  </si>
  <si>
    <t>Volumen</t>
  </si>
  <si>
    <t>Genvinding (internt) (angiv hvor I parentes)</t>
  </si>
  <si>
    <t>Vegetabilske råvarer (til foder)</t>
  </si>
  <si>
    <t>Genbrugsmateriale ikke anvendt</t>
  </si>
  <si>
    <t>Genvinding (eksternt) (angiv hvor I parentes)</t>
  </si>
  <si>
    <t>Vegetabilske råvarer (til andre formål)</t>
  </si>
  <si>
    <t>Uld</t>
  </si>
  <si>
    <t>Styrke</t>
  </si>
  <si>
    <t>Deponi</t>
  </si>
  <si>
    <t>Træ</t>
  </si>
  <si>
    <t>Størrelse</t>
  </si>
  <si>
    <t>Tekstil</t>
  </si>
  <si>
    <t>Slam</t>
  </si>
  <si>
    <t>Sand</t>
  </si>
  <si>
    <t>Slagger</t>
  </si>
  <si>
    <t>Output_renhed_materialer</t>
  </si>
  <si>
    <t>Rengøringsmiddel</t>
  </si>
  <si>
    <t>Proteinprodukter</t>
  </si>
  <si>
    <t>0-10%</t>
  </si>
  <si>
    <t>Porcelæn</t>
  </si>
  <si>
    <t>11-20%</t>
  </si>
  <si>
    <t>Plast</t>
  </si>
  <si>
    <t>Farve</t>
  </si>
  <si>
    <t>21-30%</t>
  </si>
  <si>
    <t>Planter</t>
  </si>
  <si>
    <t>31-40%</t>
  </si>
  <si>
    <t>Papir/pap</t>
  </si>
  <si>
    <t>41-50%</t>
  </si>
  <si>
    <t>Olie-produkter</t>
  </si>
  <si>
    <t>51-60%</t>
  </si>
  <si>
    <t>Naturgips</t>
  </si>
  <si>
    <t>Organisk affald (madaffald, slagteriaffald, etc.)</t>
  </si>
  <si>
    <t>61-70%</t>
  </si>
  <si>
    <t>Næringsstoffer (gødning)</t>
  </si>
  <si>
    <t>71-80%</t>
  </si>
  <si>
    <t>Røgrensning</t>
  </si>
  <si>
    <t>Metaller (jernholdige)</t>
  </si>
  <si>
    <t>81-90%</t>
  </si>
  <si>
    <t>Metaller (ikke jernholdige)</t>
  </si>
  <si>
    <t>91-100%</t>
  </si>
  <si>
    <t>Metaller (ædel)</t>
  </si>
  <si>
    <t>Metaller (specifikation ukendt)</t>
  </si>
  <si>
    <t>Renhed ukendt</t>
  </si>
  <si>
    <t>Materialetype ukendt</t>
  </si>
  <si>
    <t>Lim</t>
  </si>
  <si>
    <t>Læder</t>
  </si>
  <si>
    <t>Klinker</t>
  </si>
  <si>
    <t>Kemikalier</t>
  </si>
  <si>
    <t>Kalk</t>
  </si>
  <si>
    <t>Jord/sten</t>
  </si>
  <si>
    <t>Gummi</t>
  </si>
  <si>
    <t>Glas</t>
  </si>
  <si>
    <t>Gips/naturgips</t>
  </si>
  <si>
    <t>Fødevarer (ubearbejdede)</t>
  </si>
  <si>
    <t>Husholdningsaffald</t>
  </si>
  <si>
    <t>Byggematerialer (andre)</t>
  </si>
  <si>
    <t>Bomuld</t>
  </si>
  <si>
    <t>Animalske råvarer (til fødevarer)</t>
  </si>
  <si>
    <t>Animalske råvarer (til foder)</t>
  </si>
  <si>
    <t>Animalske råvarer (til andre formål)</t>
  </si>
  <si>
    <t>Flyveaske</t>
  </si>
  <si>
    <t>Andet (angiv I specifikation)</t>
  </si>
  <si>
    <t>Emballage</t>
  </si>
  <si>
    <t>Affald (Organisk) (madaffald, slagteriaffald, etc.)</t>
  </si>
  <si>
    <t>Affald (Andet) (angiv I specifikation)</t>
  </si>
  <si>
    <t>Kommunernes vurdering</t>
  </si>
  <si>
    <t>Kommunens_vurdering</t>
  </si>
  <si>
    <t>Kommunens_sikkerhed</t>
  </si>
  <si>
    <t>Kommunens_roller</t>
  </si>
  <si>
    <t>Very sure</t>
  </si>
  <si>
    <t>Afsender af ressourcer</t>
  </si>
  <si>
    <t>Sure</t>
  </si>
  <si>
    <t>Aftager af ressourcer</t>
  </si>
  <si>
    <t>Unsure</t>
  </si>
  <si>
    <t>Ved ikke</t>
  </si>
  <si>
    <t>Very unsure</t>
  </si>
  <si>
    <t>Part 6 - Summary/report</t>
  </si>
  <si>
    <t>1.1 Enterprise</t>
  </si>
  <si>
    <t>Name</t>
  </si>
  <si>
    <t>Turnover</t>
  </si>
  <si>
    <t>No. of employees</t>
  </si>
  <si>
    <t>Results</t>
  </si>
  <si>
    <t>Indicator</t>
  </si>
  <si>
    <t>Score</t>
  </si>
  <si>
    <t>Weighting</t>
  </si>
  <si>
    <t>The enterprise's green opportunities and preconditions</t>
  </si>
  <si>
    <t>The most significant resource stream (energy, water, materials) for the enterprise's business model</t>
  </si>
  <si>
    <t>The enterprise's resource stream with the highest potential</t>
  </si>
  <si>
    <t>The enterprise's readiness</t>
  </si>
  <si>
    <t>Interviewer's evaluation of most significant opportunity</t>
  </si>
  <si>
    <t>Samlet score (vægtet gennemsnit)</t>
  </si>
  <si>
    <t>Significance and potential (resource streams)</t>
  </si>
  <si>
    <t>Specifikation</t>
  </si>
  <si>
    <t>Resource stream</t>
  </si>
  <si>
    <t>Most significant resource stream for the business model:</t>
  </si>
  <si>
    <t>Resource stream with highest potential:</t>
  </si>
  <si>
    <t>Most significant opportunity</t>
  </si>
  <si>
    <t>Specification</t>
  </si>
  <si>
    <t>Highest costs (resource streams)</t>
  </si>
  <si>
    <t>Costliest resource stream</t>
  </si>
  <si>
    <t>Costs</t>
  </si>
  <si>
    <t>Share of overall costs (pct)</t>
  </si>
  <si>
    <t xml:space="preserve">PART 2 - Business model
</t>
  </si>
  <si>
    <t>2.2 Green opportunities and preconditions</t>
  </si>
  <si>
    <t>Data input</t>
  </si>
  <si>
    <t xml:space="preserve">What is the enterprise's view on its opportunities and preconditions for green transition and sustainability?
</t>
  </si>
  <si>
    <t>We can increase our competitiveness by acting more sustainably</t>
  </si>
  <si>
    <t>We can attract new customers by offering green and/or sustainable products and services</t>
  </si>
  <si>
    <t>We can engage in green collaborations with our customers</t>
  </si>
  <si>
    <t>We can engage in green collaborations with our suppliers</t>
  </si>
  <si>
    <t>We can make our production more effective</t>
  </si>
  <si>
    <t>We can lower our consumption of water, energy and/or materials</t>
  </si>
  <si>
    <t>We can increase our turnover by offering green products and services</t>
  </si>
  <si>
    <t>We have good experiences in working within sustainability</t>
  </si>
  <si>
    <t>We have the competences and resources to make our business greener and more sustainable</t>
  </si>
  <si>
    <t xml:space="preserve">PART 3 - Input-Output
</t>
  </si>
  <si>
    <t xml:space="preserve">3.1 Significance of resources
</t>
  </si>
  <si>
    <t xml:space="preserve">Which resource stream does the enterprise consider to be most significant to its business model - energy, water or materials?
</t>
  </si>
  <si>
    <t>How high is the significance of energy consumption in your enterprise?</t>
  </si>
  <si>
    <t>How high is the significance of lowering you energy consumption or utilizing your residual energy?</t>
  </si>
  <si>
    <t>How high is the significance of water consumption in your enterprise?</t>
  </si>
  <si>
    <t>How high is the significance of lowering you water consumption or utilizing your waste water energy?</t>
  </si>
  <si>
    <t>How high is the significance of consumption and disposal og materials in your enterprise?</t>
  </si>
  <si>
    <t>How high is the significance of lowering you consumption of materials, lowering your amount of waste or utilizing your waste stream?</t>
  </si>
  <si>
    <t>Score, significance of three resource streams (0-100):</t>
  </si>
  <si>
    <t>Energy</t>
  </si>
  <si>
    <t>Water</t>
  </si>
  <si>
    <t>Materials</t>
  </si>
  <si>
    <t>Most signifant ressource stream for the business model:</t>
  </si>
  <si>
    <t>Cost distribution</t>
  </si>
  <si>
    <t>Amount</t>
  </si>
  <si>
    <t>Share (pct)</t>
  </si>
  <si>
    <t xml:space="preserve"> Costliest ressource stream</t>
  </si>
  <si>
    <t>PART 3.2 - Energy</t>
  </si>
  <si>
    <t>3.2.4 
Opportunities - Energy</t>
  </si>
  <si>
    <t>How does the enterprise view its opportunities to optimize on energy consumption?</t>
  </si>
  <si>
    <t>We can reduce our energy consumption</t>
  </si>
  <si>
    <t>We can replace our current energy sources with greener, more sustainable sources</t>
  </si>
  <si>
    <t>We can make better use of our surplus energy</t>
  </si>
  <si>
    <t>Nearby enterprises will be able to use our surplus energy</t>
  </si>
  <si>
    <t>We can use the surplus energy of nearby enterprises</t>
  </si>
  <si>
    <t>3.2.4.6 How efficient is the enterprise in terms of energy consumption in comparison to similar enterprises?</t>
  </si>
  <si>
    <t>PART 3.3 - Water</t>
  </si>
  <si>
    <t>3.3.4 
Opportunities - Water</t>
  </si>
  <si>
    <t xml:space="preserve">How does the enterprise view its opportunities to optimize on water consumption?
</t>
  </si>
  <si>
    <t>We can reduce our water consumption</t>
  </si>
  <si>
    <t>We can use secondary water in replacement of current water input</t>
  </si>
  <si>
    <t>We can reuse our waste water internally</t>
  </si>
  <si>
    <t>We can use waste water from nearby enterprises</t>
  </si>
  <si>
    <t>3.3.4.6 How efficient is the enterprise in terms of water consumption in comparison to similar enterprises?</t>
  </si>
  <si>
    <t>PART 3.4 - Materials</t>
  </si>
  <si>
    <t>3.4.4 
Opportunities - Input materials</t>
  </si>
  <si>
    <t>Score input material -1</t>
  </si>
  <si>
    <t>Data input 1</t>
  </si>
  <si>
    <t>Score input material -2</t>
  </si>
  <si>
    <t>Data input 2</t>
  </si>
  <si>
    <t>Score input material -3</t>
  </si>
  <si>
    <t>Data input 3</t>
  </si>
  <si>
    <t xml:space="preserve">How does the enterprise view its opportunities to optimize on input materials?
</t>
  </si>
  <si>
    <t>Input material -1</t>
  </si>
  <si>
    <t>Input material -2</t>
  </si>
  <si>
    <t>Input material -3</t>
  </si>
  <si>
    <t>We can reduce our consumption of the input material</t>
  </si>
  <si>
    <t>We can replace the input material with a greener / more sustainable alternative</t>
  </si>
  <si>
    <t>We can replace the input material with reused/recycled materials</t>
  </si>
  <si>
    <t>How efficient do you consider your enterprise to be in terms of material consumption in comparison to similar enterprises?</t>
  </si>
  <si>
    <t>3.4.4.6 Score - Input materials</t>
  </si>
  <si>
    <t>3.4.5 
Opportunities - Output materials</t>
  </si>
  <si>
    <t>Score residual material -1</t>
  </si>
  <si>
    <t>Score residual material -2</t>
  </si>
  <si>
    <t>Score residual material -3</t>
  </si>
  <si>
    <t xml:space="preserve">How does the enterprise view its opportunities to optimize on its output materials?
</t>
  </si>
  <si>
    <t>Residual material -1</t>
  </si>
  <si>
    <t>Residual material -2</t>
  </si>
  <si>
    <t>Residual material -3</t>
  </si>
  <si>
    <t>We can reduce the amount of that particular residual / waste stream</t>
  </si>
  <si>
    <t>We can reuse/recycle that particular residual / waste stream internally</t>
  </si>
  <si>
    <t>Other enterprises can use that particular residual / waste stream</t>
  </si>
  <si>
    <t>How efficient are you in comparison to similar enterprises in terms of limiting the amount of the waste stream?</t>
  </si>
  <si>
    <t>3.4.5.6 Score - Residuals</t>
  </si>
  <si>
    <t>PART 4 - Readiness</t>
  </si>
  <si>
    <t>4. Readiness</t>
  </si>
  <si>
    <t xml:space="preserve">What is the enterprise's levels of readiness to engage in new Resource Efficiency, Green Business Models and Industrial Symbiosis projects?
</t>
  </si>
  <si>
    <t>We are willing to participate in a project on increased reuse/recycling internally or with other enterprises</t>
  </si>
  <si>
    <t>We are willing to invest in green business development and sustainability</t>
  </si>
  <si>
    <t>We are willing to increase cooperation and communication with other enterprises</t>
  </si>
  <si>
    <t>We are interested in changing our business model in a greener and more sustainable direction</t>
  </si>
  <si>
    <t>Sustainability and green business development have a great influence on our business</t>
  </si>
  <si>
    <t>Sustainability and green business development will have an increased impact on our business in the future</t>
  </si>
  <si>
    <t>We are interested in participating in networks on green business development and sustainability</t>
  </si>
  <si>
    <t>Our company management wishes to work further with green business development and sustainability than we do today</t>
  </si>
  <si>
    <t>PART 5 - Interviewer's evaluation</t>
  </si>
  <si>
    <t>5.1 Resource optimization</t>
  </si>
  <si>
    <t>lower its energy consumption</t>
  </si>
  <si>
    <t>lower its water consumption</t>
  </si>
  <si>
    <t>lower its consumption of materials</t>
  </si>
  <si>
    <t>by receiving surplus energy</t>
  </si>
  <si>
    <t>by delivering surplus energy</t>
  </si>
  <si>
    <t>by receiving waste water</t>
  </si>
  <si>
    <t>by delivering waste water</t>
  </si>
  <si>
    <t>by receiving residual materials / waste</t>
  </si>
  <si>
    <t>by delivering residual materials / waste</t>
  </si>
  <si>
    <t>5.3 Green business development</t>
  </si>
  <si>
    <t>The enterprise appears ready</t>
  </si>
  <si>
    <t>The enterprise appears motivated</t>
  </si>
  <si>
    <t>The enterprise shows potential</t>
  </si>
  <si>
    <t>The interviewer's evaluation of most significant opportunity</t>
  </si>
  <si>
    <t>Business model</t>
  </si>
  <si>
    <t>Value proposition</t>
  </si>
  <si>
    <t>Customer segments</t>
  </si>
  <si>
    <t>Customer relations</t>
  </si>
  <si>
    <t>Suppliers</t>
  </si>
  <si>
    <t>Organization</t>
  </si>
  <si>
    <t>Cost structure</t>
  </si>
  <si>
    <t>Revenue streams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</si>
</sst>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_ ;_ * \-#,##0_ ;_ * &quot;-&quot;_ ;_ @_ "/>
    <numFmt numFmtId="165" formatCode="_ * #,##0.00_ ;_ * \-#,##0.00_ ;_ * &quot;-&quot;??_ ;_ @_ "/>
    <numFmt numFmtId="166" formatCode="[$DKK]#,##0.00"/>
    <numFmt numFmtId="167" formatCode="[$DKK]\ #,##0.00"/>
    <numFmt numFmtId="168" formatCode="0.000"/>
    <numFmt numFmtId="169" formatCode="[$EUR]\ #,##0"/>
    <numFmt numFmtId="170" formatCode="#,##0\ [$EUR]"/>
    <numFmt numFmtId="177" formatCode="0"/>
    <numFmt numFmtId="178" formatCode="0.00%"/>
  </numFmts>
  <fonts count="73">
    <font>
      <b/>
      <sz val="10"/>
      <color rgb="FF000000"/>
      <name val="Arial"/>
      <family val="2"/>
    </font>
    <font>
      <sz val="10"/>
      <name val="Arial"/>
      <family val="2"/>
    </font>
    <font>
      <b/>
      <sz val="14"/>
      <name val="Arial"/>
      <family val="2"/>
    </font>
    <font>
      <b/>
      <sz val="10"/>
      <name val="Arial"/>
      <family val="2"/>
    </font>
    <font>
      <sz val="10"/>
      <color rgb="FF000000"/>
      <name val="Arial"/>
      <family val="2"/>
    </font>
    <font>
      <i/>
      <sz val="10"/>
      <name val="Arial"/>
      <family val="2"/>
    </font>
    <font>
      <sz val="9"/>
      <name val="Tahoma"/>
      <family val="2"/>
    </font>
    <font>
      <b/>
      <sz val="9"/>
      <name val="Tahoma"/>
      <family val="2"/>
    </font>
    <font>
      <u val="single"/>
      <sz val="10"/>
      <color theme="10"/>
      <name val="Arial"/>
      <family val="2"/>
    </font>
    <font>
      <sz val="8"/>
      <color rgb="FF000000"/>
      <name val="Verdana"/>
      <family val="2"/>
    </font>
    <font>
      <sz val="8"/>
      <color rgb="FF9C6500"/>
      <name val="Calibri"/>
      <family val="2"/>
      <scheme val="minor"/>
    </font>
    <font>
      <sz val="10"/>
      <color rgb="FF3F3F76"/>
      <name val="Arial"/>
      <family val="2"/>
    </font>
    <font>
      <sz val="10"/>
      <color rgb="FFFA7D00"/>
      <name val="Arial"/>
      <family val="2"/>
    </font>
    <font>
      <sz val="10"/>
      <color rgb="FF3F3F3F"/>
      <name val="Arial"/>
      <family val="2"/>
    </font>
    <font>
      <b/>
      <sz val="14"/>
      <color rgb="FF000000"/>
      <name val="Arial"/>
      <family val="2"/>
    </font>
    <font>
      <b/>
      <sz val="10"/>
      <color rgb="FFFF0000"/>
      <name val="Arial"/>
      <family val="2"/>
    </font>
    <font>
      <sz val="16"/>
      <color rgb="FFFF0000"/>
      <name val="Verdana"/>
      <family val="2"/>
    </font>
    <font>
      <sz val="18"/>
      <color rgb="FFFF0000"/>
      <name val="Arial"/>
      <family val="2"/>
    </font>
    <font>
      <i/>
      <sz val="11"/>
      <color rgb="FF7F7F7F"/>
      <name val="Calibri"/>
      <family val="2"/>
      <scheme val="minor"/>
    </font>
    <font>
      <sz val="10"/>
      <color rgb="FF000000"/>
      <name val="Verdana"/>
      <family val="2"/>
    </font>
    <font>
      <b/>
      <sz val="10"/>
      <color rgb="FF000000"/>
      <name val="Verdana"/>
      <family val="2"/>
    </font>
    <font>
      <b/>
      <sz val="8"/>
      <color rgb="FF000000"/>
      <name val="Arial"/>
      <family val="2"/>
    </font>
    <font>
      <b/>
      <sz val="8"/>
      <color rgb="FF000000"/>
      <name val="Verdana"/>
      <family val="2"/>
    </font>
    <font>
      <sz val="8"/>
      <color rgb="FF3F3F76"/>
      <name val="Verdana"/>
      <family val="2"/>
    </font>
    <font>
      <sz val="8"/>
      <color theme="1"/>
      <name val="Verdana"/>
      <family val="2"/>
    </font>
    <font>
      <sz val="8"/>
      <name val="Verdana"/>
      <family val="2"/>
    </font>
    <font>
      <b/>
      <sz val="8"/>
      <name val="Verdana"/>
      <family val="2"/>
    </font>
    <font>
      <sz val="72"/>
      <color theme="1"/>
      <name val="Verdana"/>
      <family val="2"/>
    </font>
    <font>
      <sz val="72"/>
      <name val="Verdana"/>
      <family val="2"/>
    </font>
    <font>
      <b/>
      <sz val="8"/>
      <color theme="1"/>
      <name val="Verdana"/>
      <family val="2"/>
    </font>
    <font>
      <b/>
      <sz val="9"/>
      <color rgb="FF000000"/>
      <name val="Verdana"/>
      <family val="2"/>
    </font>
    <font>
      <sz val="72"/>
      <color rgb="FF000000"/>
      <name val="Verdana"/>
      <family val="2"/>
    </font>
    <font>
      <sz val="10"/>
      <color theme="1"/>
      <name val="Arial"/>
      <family val="2"/>
    </font>
    <font>
      <b/>
      <sz val="10"/>
      <color theme="1"/>
      <name val="Arial"/>
      <family val="2"/>
    </font>
    <font>
      <b/>
      <sz val="24"/>
      <color theme="1"/>
      <name val="Verdana"/>
      <family val="2"/>
    </font>
    <font>
      <b/>
      <sz val="8"/>
      <color rgb="FFFF0000"/>
      <name val="Verdana"/>
      <family val="2"/>
    </font>
    <font>
      <b/>
      <sz val="14"/>
      <color rgb="FF000000"/>
      <name val="Verdana"/>
      <family val="2"/>
    </font>
    <font>
      <b/>
      <sz val="18"/>
      <color rgb="FF000000"/>
      <name val="Verdana"/>
      <family val="2"/>
    </font>
    <font>
      <b/>
      <sz val="24"/>
      <color rgb="FF000000"/>
      <name val="Verdana"/>
      <family val="2"/>
    </font>
    <font>
      <b/>
      <sz val="12"/>
      <color rgb="FF000000"/>
      <name val="Verdana"/>
      <family val="2"/>
    </font>
    <font>
      <b/>
      <sz val="10"/>
      <name val="Verdana"/>
      <family val="2"/>
    </font>
    <font>
      <b/>
      <sz val="24"/>
      <name val="Verdana"/>
      <family val="2"/>
    </font>
    <font>
      <sz val="10"/>
      <color theme="4" tint="-0.24997000396251678"/>
      <name val="Verdana"/>
      <family val="2"/>
    </font>
    <font>
      <b/>
      <sz val="12"/>
      <color theme="4" tint="-0.24997000396251678"/>
      <name val="Verdana"/>
      <family val="2"/>
    </font>
    <font>
      <b/>
      <sz val="12"/>
      <name val="Verdana"/>
      <family val="2"/>
    </font>
    <font>
      <b/>
      <sz val="9"/>
      <name val="Verdana"/>
      <family val="2"/>
    </font>
    <font>
      <b/>
      <sz val="48"/>
      <name val="Verdana"/>
      <family val="2"/>
    </font>
    <font>
      <b/>
      <i/>
      <sz val="24"/>
      <name val="Verdana"/>
      <family val="2"/>
    </font>
    <font>
      <b/>
      <sz val="14"/>
      <name val="Verdana"/>
      <family val="2"/>
    </font>
    <font>
      <b/>
      <i/>
      <sz val="9"/>
      <name val="Verdana"/>
      <family val="2"/>
    </font>
    <font>
      <b/>
      <sz val="36"/>
      <name val="Verdana"/>
      <family val="2"/>
    </font>
    <font>
      <vertAlign val="superscript"/>
      <sz val="8"/>
      <color theme="1"/>
      <name val="Verdana"/>
      <family val="2"/>
    </font>
    <font>
      <i/>
      <sz val="14"/>
      <name val="Verdana"/>
      <family val="2"/>
    </font>
    <font>
      <i/>
      <sz val="12"/>
      <name val="Verdana"/>
      <family val="2"/>
    </font>
    <font>
      <sz val="16"/>
      <name val="Verdana"/>
      <family val="2"/>
    </font>
    <font>
      <b/>
      <sz val="11"/>
      <color rgb="FF000000"/>
      <name val="Calibri"/>
      <family val="2"/>
    </font>
    <font>
      <b/>
      <sz val="12"/>
      <color theme="1"/>
      <name val="Verdana"/>
      <family val="2"/>
    </font>
    <font>
      <sz val="12"/>
      <color theme="1"/>
      <name val="Verdana"/>
      <family val="2"/>
    </font>
    <font>
      <sz val="48"/>
      <name val="Verdana"/>
      <family val="2"/>
    </font>
    <font>
      <sz val="24"/>
      <color rgb="FF000000"/>
      <name val="Verdana"/>
      <family val="2"/>
    </font>
    <font>
      <sz val="24"/>
      <name val="Verdana"/>
      <family val="2"/>
    </font>
    <font>
      <sz val="10"/>
      <name val="Verdana"/>
      <family val="2"/>
    </font>
    <font>
      <sz val="16"/>
      <color theme="1" tint="0.35"/>
      <name val="Verdana"/>
      <family val="2"/>
    </font>
    <font>
      <sz val="12"/>
      <color theme="1" tint="0.35"/>
      <name val="Verdana"/>
      <family val="2"/>
    </font>
    <font>
      <sz val="14"/>
      <color theme="1" tint="0.35"/>
      <name val="Verdana"/>
      <family val="2"/>
    </font>
    <font>
      <sz val="10"/>
      <color theme="1" tint="0.35"/>
      <name val="Verdana"/>
      <family val="2"/>
    </font>
    <font>
      <sz val="12"/>
      <name val="Verdana"/>
      <family val="2"/>
    </font>
    <font>
      <sz val="32"/>
      <color theme="1" tint="0.35"/>
      <name val="Verdana"/>
      <family val="2"/>
    </font>
    <font>
      <sz val="14"/>
      <color theme="1" tint="0.35"/>
      <name val="Calibri"/>
      <family val="2"/>
    </font>
    <font>
      <sz val="20"/>
      <color theme="1" tint="0.25"/>
      <name val="Calibri"/>
      <family val="2"/>
    </font>
    <font>
      <sz val="9"/>
      <color theme="1" tint="0.35"/>
      <name val="+mn-cs"/>
      <family val="2"/>
    </font>
    <font>
      <sz val="36"/>
      <color theme="1" tint="0.25"/>
      <name val="Calibri"/>
      <family val="2"/>
    </font>
    <font>
      <b/>
      <sz val="8"/>
      <name val="Arial"/>
      <family val="2"/>
    </font>
  </fonts>
  <fills count="33">
    <fill>
      <patternFill/>
    </fill>
    <fill>
      <patternFill patternType="gray125"/>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B7B7B7"/>
        <bgColor indexed="64"/>
      </patternFill>
    </fill>
    <fill>
      <patternFill patternType="solid">
        <fgColor rgb="FFD9D9D9"/>
        <bgColor indexed="64"/>
      </patternFill>
    </fill>
    <fill>
      <patternFill patternType="solid">
        <fgColor rgb="FFFFFFFF"/>
        <bgColor indexed="64"/>
      </patternFill>
    </fill>
    <fill>
      <patternFill patternType="solid">
        <fgColor theme="0" tint="-0.24997000396251678"/>
        <bgColor indexed="64"/>
      </patternFill>
    </fill>
    <fill>
      <patternFill patternType="solid">
        <fgColor theme="4"/>
        <bgColor indexed="64"/>
      </patternFill>
    </fill>
    <fill>
      <patternFill patternType="solid">
        <fgColor theme="6"/>
        <bgColor indexed="64"/>
      </patternFill>
    </fill>
    <fill>
      <patternFill patternType="solid">
        <fgColor theme="6"/>
        <bgColor indexed="64"/>
      </patternFill>
    </fill>
    <fill>
      <patternFill patternType="solid">
        <fgColor theme="8"/>
        <bgColor indexed="64"/>
      </patternFill>
    </fill>
    <fill>
      <patternFill patternType="solid">
        <fgColor theme="8"/>
        <bgColor indexed="64"/>
      </patternFill>
    </fill>
    <fill>
      <patternFill patternType="solid">
        <fgColor theme="7"/>
        <bgColor indexed="64"/>
      </patternFill>
    </fill>
    <fill>
      <patternFill patternType="solid">
        <fgColor rgb="FFEFEFEF"/>
        <bgColor indexed="64"/>
      </patternFill>
    </fill>
    <fill>
      <patternFill patternType="solid">
        <fgColor theme="0"/>
        <bgColor indexed="64"/>
      </patternFill>
    </fill>
    <fill>
      <patternFill patternType="solid">
        <fgColor theme="4" tint="0.39998000860214233"/>
        <bgColor indexed="64"/>
      </patternFill>
    </fill>
    <fill>
      <patternFill patternType="solid">
        <fgColor theme="0" tint="-0.1499900072813034"/>
        <bgColor indexed="64"/>
      </patternFill>
    </fill>
    <fill>
      <patternFill patternType="solid">
        <fgColor theme="5"/>
        <bgColor indexed="64"/>
      </patternFill>
    </fill>
    <fill>
      <patternFill patternType="solid">
        <fgColor theme="2"/>
        <bgColor indexed="64"/>
      </patternFill>
    </fill>
    <fill>
      <patternFill patternType="solid">
        <fgColor rgb="FF999999"/>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theme="5"/>
        <bgColor indexed="64"/>
      </patternFill>
    </fill>
    <fill>
      <patternFill patternType="solid">
        <fgColor theme="4"/>
        <bgColor indexed="64"/>
      </patternFill>
    </fill>
    <fill>
      <patternFill patternType="solid">
        <fgColor theme="3" tint="0.799979984760284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3" tint="0.39998000860214233"/>
        <bgColor indexed="64"/>
      </patternFill>
    </fill>
    <fill>
      <patternFill patternType="solid">
        <fgColor theme="4" tint="0.5999900102615356"/>
        <bgColor indexed="64"/>
      </patternFill>
    </fill>
    <fill>
      <patternFill patternType="solid">
        <fgColor theme="7" tint="0.799979984760284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top style="thin">
        <color rgb="FF000000"/>
      </top>
      <bottom style="thin">
        <color rgb="FF000000"/>
      </bottom>
    </border>
    <border>
      <left/>
      <right style="thin">
        <color rgb="FF000000"/>
      </right>
      <top/>
      <bottom/>
    </border>
    <border>
      <left/>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style="thin">
        <color rgb="FF3F3F3F"/>
      </left>
      <right style="thin">
        <color rgb="FF3F3F3F"/>
      </right>
      <top/>
      <bottom/>
    </border>
    <border>
      <left style="thin"/>
      <right/>
      <top style="thin"/>
      <bottom/>
    </border>
    <border>
      <left/>
      <right/>
      <top style="thin"/>
      <bottom/>
    </border>
    <border>
      <left style="thin">
        <color rgb="FFB2B2B2"/>
      </left>
      <right style="thin">
        <color rgb="FFB2B2B2"/>
      </right>
      <top style="thin">
        <color rgb="FFB2B2B2"/>
      </top>
      <bottom/>
    </border>
    <border>
      <left/>
      <right style="thin">
        <color rgb="FFB2B2B2"/>
      </right>
      <top/>
      <bottom/>
    </border>
    <border>
      <left/>
      <right style="thin"/>
      <top style="thin"/>
      <bottom/>
    </border>
    <border>
      <left style="thin">
        <color rgb="FF999999"/>
      </left>
      <right style="thin">
        <color rgb="FF999999"/>
      </right>
      <top style="thin">
        <color rgb="FF999999"/>
      </top>
      <bottom style="thin">
        <color rgb="FF999999"/>
      </bottom>
    </border>
    <border>
      <left style="thin">
        <color rgb="FF7F7F7F"/>
      </left>
      <right/>
      <top style="thin">
        <color rgb="FF7F7F7F"/>
      </top>
      <bottom style="thin">
        <color rgb="FF7F7F7F"/>
      </bottom>
    </border>
    <border>
      <left style="thin"/>
      <right style="thin">
        <color rgb="FFB2B2B2"/>
      </right>
      <top style="thin">
        <color rgb="FF7F7F7F"/>
      </top>
      <bottom/>
    </border>
    <border>
      <left/>
      <right/>
      <top style="thin">
        <color rgb="FF7F7F7F"/>
      </top>
      <bottom/>
    </border>
    <border>
      <left style="thin"/>
      <right style="thin"/>
      <top style="thin"/>
      <bottom/>
    </border>
    <border>
      <left/>
      <right/>
      <top style="thin">
        <color theme="4"/>
      </top>
      <bottom style="thin">
        <color theme="4"/>
      </bottom>
    </border>
    <border>
      <left/>
      <right/>
      <top style="thin"/>
      <bottom style="thin"/>
    </border>
    <border>
      <left/>
      <right style="thin"/>
      <top style="thin"/>
      <bottom style="thin"/>
    </border>
    <border>
      <left style="thin"/>
      <right style="thin"/>
      <top/>
      <bottom style="thin"/>
    </border>
    <border>
      <left style="thin">
        <color rgb="FF7F7F7F"/>
      </left>
      <right style="thin">
        <color rgb="FF7F7F7F"/>
      </right>
      <top/>
      <bottom style="thin">
        <color rgb="FF7F7F7F"/>
      </bottom>
    </border>
    <border>
      <left style="thin">
        <color rgb="FFB2B2B2"/>
      </left>
      <right style="thin">
        <color rgb="FFB2B2B2"/>
      </right>
      <top/>
      <bottom style="thin">
        <color rgb="FFB2B2B2"/>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color rgb="FFB2B2B2"/>
      </right>
      <top style="thin">
        <color rgb="FFB2B2B2"/>
      </top>
      <bottom style="thin">
        <color rgb="FFB2B2B2"/>
      </bottom>
    </border>
    <border>
      <left/>
      <right/>
      <top style="thin">
        <color rgb="FF000000"/>
      </top>
      <bottom style="thin">
        <color rgb="FF000000"/>
      </bottom>
    </border>
    <border>
      <left style="thin">
        <color rgb="FF000000"/>
      </left>
      <right/>
      <top style="thin">
        <color rgb="FF000000"/>
      </top>
      <bottom/>
    </border>
    <border>
      <left style="thin"/>
      <right/>
      <top/>
      <bottom style="thin"/>
    </border>
    <border>
      <left/>
      <right/>
      <top/>
      <bottom style="thin"/>
    </border>
    <border>
      <left/>
      <right style="thin"/>
      <top/>
      <bottom style="thin"/>
    </border>
    <border>
      <left style="thin">
        <color rgb="FFB2B2B2"/>
      </left>
      <right/>
      <top style="thin">
        <color rgb="FFB2B2B2"/>
      </top>
      <bottom style="thin">
        <color rgb="FFB2B2B2"/>
      </bottom>
    </border>
    <border>
      <left/>
      <right/>
      <top style="thin">
        <color rgb="FFB2B2B2"/>
      </top>
      <bottom style="thin">
        <color rgb="FFB2B2B2"/>
      </bottom>
    </border>
    <border>
      <left/>
      <right style="thin">
        <color rgb="FFB2B2B2"/>
      </right>
      <top style="thin">
        <color rgb="FFB2B2B2"/>
      </top>
      <bottom style="thin">
        <color rgb="FFB2B2B2"/>
      </bottom>
    </border>
    <border>
      <left/>
      <right style="thin">
        <color rgb="FF7F7F7F"/>
      </right>
      <top style="thin">
        <color rgb="FF7F7F7F"/>
      </top>
      <bottom style="thin">
        <color rgb="FF7F7F7F"/>
      </bottom>
    </border>
    <border>
      <left style="thin">
        <color rgb="FFB2B2B2"/>
      </left>
      <right/>
      <top/>
      <bottom style="thin">
        <color rgb="FFB2B2B2"/>
      </bottom>
    </border>
    <border>
      <left/>
      <right/>
      <top/>
      <bottom style="thin">
        <color rgb="FFB2B2B2"/>
      </bottom>
    </border>
    <border>
      <left/>
      <right style="thin">
        <color rgb="FFB2B2B2"/>
      </right>
      <top/>
      <bottom style="thin">
        <color rgb="FFB2B2B2"/>
      </bottom>
    </border>
    <border>
      <left style="thin"/>
      <right/>
      <top/>
      <bottom/>
    </border>
    <border>
      <left style="thin"/>
      <right/>
      <top style="thin"/>
      <bottom style="thin"/>
    </border>
    <border>
      <left/>
      <right style="thin">
        <color rgb="FF000000"/>
      </right>
      <top style="thin">
        <color rgb="FF000000"/>
      </top>
      <bottom style="thin">
        <color rgb="FF000000"/>
      </bottom>
    </border>
    <border>
      <left/>
      <right/>
      <top style="thin">
        <color rgb="FF000000"/>
      </top>
      <bottom/>
    </border>
    <border>
      <left style="thin">
        <color rgb="FF000000"/>
      </left>
      <right/>
      <top/>
      <bottom/>
    </border>
    <border>
      <left style="thin">
        <color rgb="FFB2B2B2"/>
      </left>
      <right style="thin"/>
      <top style="thin">
        <color rgb="FFB2B2B2"/>
      </top>
      <bottom style="thin">
        <color rgb="FFB2B2B2"/>
      </bottom>
    </border>
  </borders>
  <cellStyleXfs count="29">
    <xf numFmtId="0" fontId="0" fillId="0" borderId="0">
      <alignment vertical="top"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2" borderId="1" applyNumberFormat="0" applyAlignment="0" applyProtection="0"/>
    <xf numFmtId="0" fontId="13" fillId="3" borderId="2" applyNumberFormat="0" applyAlignment="0" applyProtection="0"/>
    <xf numFmtId="0" fontId="12" fillId="3" borderId="1" applyNumberFormat="0" applyProtection="0">
      <alignment vertical="top" wrapText="1" shrinkToFit="1"/>
    </xf>
    <xf numFmtId="0" fontId="4" fillId="4" borderId="3" applyNumberFormat="0" applyProtection="0">
      <alignment vertical="top" wrapText="1"/>
    </xf>
    <xf numFmtId="0" fontId="8" fillId="0" borderId="0" applyNumberFormat="0" applyFill="0" applyBorder="0" applyAlignment="0" applyProtection="0"/>
    <xf numFmtId="0" fontId="10" fillId="5" borderId="4" applyNumberFormat="0" applyAlignment="0" applyProtection="0"/>
    <xf numFmtId="0" fontId="18" fillId="0" borderId="0" applyNumberFormat="0" applyFill="0" applyBorder="0" applyAlignment="0" applyProtection="0"/>
    <xf numFmtId="165" fontId="0" fillId="0" borderId="0" applyFont="0" applyFill="0" applyBorder="0" applyAlignment="0" applyProtection="0"/>
    <xf numFmtId="9" fontId="0" fillId="0" borderId="0" applyFont="0" applyFill="0" applyBorder="0" applyAlignment="0" applyProtection="0"/>
  </cellStyleXfs>
  <cellXfs count="328">
    <xf numFmtId="0" fontId="0" fillId="0" borderId="0" xfId="0" applyAlignment="1">
      <alignment/>
    </xf>
    <xf numFmtId="0" fontId="3" fillId="6" borderId="5" xfId="0" applyFont="1" applyFill="1" applyBorder="1" applyAlignment="1">
      <alignment horizontal="left" vertical="center"/>
    </xf>
    <xf numFmtId="0" fontId="1" fillId="0" borderId="0" xfId="0" applyFont="1" applyAlignment="1">
      <alignment/>
    </xf>
    <xf numFmtId="0" fontId="3" fillId="6" borderId="5" xfId="0" applyFont="1" applyFill="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6" xfId="0" applyFont="1" applyBorder="1" applyAlignment="1">
      <alignment/>
    </xf>
    <xf numFmtId="0" fontId="3" fillId="7" borderId="0" xfId="0" applyFont="1" applyFill="1" applyAlignment="1">
      <alignment horizontal="center" vertical="center"/>
    </xf>
    <xf numFmtId="0" fontId="1" fillId="8" borderId="0" xfId="0" applyFont="1" applyFill="1" applyAlignment="1">
      <alignment vertical="center" wrapText="1"/>
    </xf>
    <xf numFmtId="0" fontId="1" fillId="8" borderId="6" xfId="0" applyFont="1" applyFill="1" applyBorder="1" applyAlignment="1">
      <alignment vertical="center" wrapText="1"/>
    </xf>
    <xf numFmtId="0" fontId="3" fillId="7" borderId="7" xfId="0" applyFont="1" applyFill="1" applyBorder="1" applyAlignment="1">
      <alignment horizontal="center" vertical="center"/>
    </xf>
    <xf numFmtId="0" fontId="1" fillId="8" borderId="7" xfId="0" applyFont="1" applyFill="1" applyBorder="1" applyAlignment="1">
      <alignment vertical="center" wrapText="1"/>
    </xf>
    <xf numFmtId="0" fontId="1" fillId="8" borderId="8" xfId="0" applyFont="1" applyFill="1" applyBorder="1" applyAlignment="1">
      <alignment vertical="center" wrapText="1"/>
    </xf>
    <xf numFmtId="0" fontId="3" fillId="0" borderId="9" xfId="0" applyFont="1" applyBorder="1" applyAlignment="1">
      <alignment horizontal="left" vertical="center"/>
    </xf>
    <xf numFmtId="0" fontId="1" fillId="0" borderId="7" xfId="0" applyFont="1" applyBorder="1" applyAlignment="1">
      <alignment horizontal="left" vertical="center"/>
    </xf>
    <xf numFmtId="0" fontId="3" fillId="0" borderId="5" xfId="0" applyFont="1" applyBorder="1" applyAlignment="1">
      <alignment horizontal="left" vertical="center"/>
    </xf>
    <xf numFmtId="0" fontId="3" fillId="8" borderId="0" xfId="0" applyFont="1" applyFill="1" applyAlignment="1">
      <alignment horizontal="left" vertical="center"/>
    </xf>
    <xf numFmtId="0" fontId="1" fillId="8" borderId="0" xfId="0" applyFont="1" applyFill="1" applyAlignment="1">
      <alignment vertical="center"/>
    </xf>
    <xf numFmtId="0" fontId="1" fillId="8" borderId="0" xfId="0" applyFont="1" applyFill="1" applyAlignment="1">
      <alignment vertical="top" wrapText="1"/>
    </xf>
    <xf numFmtId="0" fontId="3" fillId="0" borderId="0" xfId="0" applyFont="1" applyAlignment="1">
      <alignment horizontal="left" vertical="center"/>
    </xf>
    <xf numFmtId="0" fontId="1" fillId="0" borderId="0" xfId="0" applyFont="1" applyAlignment="1">
      <alignment vertical="center" wrapText="1"/>
    </xf>
    <xf numFmtId="0" fontId="1" fillId="0" borderId="0" xfId="0" applyFont="1" applyAlignment="1">
      <alignment vertical="center"/>
    </xf>
    <xf numFmtId="0" fontId="3" fillId="0" borderId="0" xfId="0" applyFont="1" applyAlignment="1">
      <alignment/>
    </xf>
    <xf numFmtId="0" fontId="13" fillId="3" borderId="2" xfId="21" applyAlignment="1">
      <alignment vertical="top" wrapText="1"/>
    </xf>
    <xf numFmtId="0" fontId="13" fillId="3" borderId="2" xfId="21"/>
    <xf numFmtId="0" fontId="11" fillId="2" borderId="1" xfId="20"/>
    <xf numFmtId="0" fontId="13" fillId="3" borderId="10" xfId="21" applyBorder="1"/>
    <xf numFmtId="0" fontId="1" fillId="0" borderId="0" xfId="0" applyFont="1" applyAlignment="1">
      <alignment vertical="top" wrapText="1"/>
    </xf>
    <xf numFmtId="0" fontId="4" fillId="4" borderId="3" xfId="23" applyAlignment="1">
      <alignment vertical="top" wrapText="1"/>
    </xf>
    <xf numFmtId="0" fontId="0" fillId="0" borderId="0" xfId="0" applyAlignment="1">
      <alignment vertical="top" wrapText="1"/>
    </xf>
    <xf numFmtId="0" fontId="13" fillId="3" borderId="2" xfId="21" applyAlignment="1">
      <alignment horizontal="left" vertical="top"/>
    </xf>
    <xf numFmtId="0" fontId="13" fillId="3" borderId="2" xfId="21" applyAlignment="1">
      <alignment vertical="top" wrapText="1" shrinkToFit="1"/>
    </xf>
    <xf numFmtId="0" fontId="3" fillId="0" borderId="11" xfId="0" applyFont="1" applyBorder="1" applyAlignment="1">
      <alignment/>
    </xf>
    <xf numFmtId="0" fontId="1" fillId="0" borderId="12" xfId="0" applyFont="1" applyBorder="1" applyAlignment="1">
      <alignment/>
    </xf>
    <xf numFmtId="9" fontId="13" fillId="3" borderId="2" xfId="21" applyNumberFormat="1"/>
    <xf numFmtId="0" fontId="13" fillId="3" borderId="2" xfId="21" applyAlignment="1">
      <alignment wrapText="1"/>
    </xf>
    <xf numFmtId="0" fontId="3" fillId="0" borderId="0" xfId="0" applyFont="1" applyAlignment="1">
      <alignment horizontal="center"/>
    </xf>
    <xf numFmtId="0" fontId="10" fillId="5" borderId="4" xfId="25"/>
    <xf numFmtId="0" fontId="9" fillId="0" borderId="0" xfId="0" applyFont="1" applyAlignment="1">
      <alignment horizontal="left" vertical="top"/>
    </xf>
    <xf numFmtId="0" fontId="11" fillId="2" borderId="1" xfId="20" applyAlignment="1">
      <alignment horizontal="left" vertical="top"/>
    </xf>
    <xf numFmtId="0" fontId="11" fillId="2" borderId="1" xfId="20" applyAlignment="1">
      <alignment horizontal="left" vertical="top" wrapText="1"/>
    </xf>
    <xf numFmtId="1" fontId="9" fillId="0" borderId="0" xfId="0" applyNumberFormat="1" applyFont="1" applyAlignment="1">
      <alignment horizontal="left" vertical="top"/>
    </xf>
    <xf numFmtId="1" fontId="0" fillId="0" borderId="0" xfId="0" applyNumberFormat="1" applyAlignment="1">
      <alignment/>
    </xf>
    <xf numFmtId="0" fontId="11" fillId="2" borderId="1" xfId="20" applyAlignment="1">
      <alignment vertical="top" wrapText="1"/>
    </xf>
    <xf numFmtId="0" fontId="0" fillId="9" borderId="0" xfId="0" applyFill="1" applyAlignment="1">
      <alignment vertical="top" wrapText="1"/>
    </xf>
    <xf numFmtId="0" fontId="9" fillId="9" borderId="0" xfId="0" applyFont="1" applyFill="1" applyAlignment="1">
      <alignment horizontal="left" vertical="top"/>
    </xf>
    <xf numFmtId="0" fontId="0" fillId="9" borderId="0" xfId="0" applyFill="1" applyAlignment="1">
      <alignment/>
    </xf>
    <xf numFmtId="0" fontId="8" fillId="0" borderId="0" xfId="24" applyAlignment="1">
      <alignment horizontal="center" vertical="center"/>
    </xf>
    <xf numFmtId="0" fontId="1" fillId="0" borderId="0" xfId="0" applyFont="1" applyAlignment="1">
      <alignment wrapText="1"/>
    </xf>
    <xf numFmtId="0" fontId="14" fillId="10" borderId="0" xfId="0" applyFont="1" applyFill="1" applyAlignment="1">
      <alignment vertical="top" wrapText="1"/>
    </xf>
    <xf numFmtId="0" fontId="2" fillId="11" borderId="11" xfId="0" applyFont="1" applyFill="1" applyBorder="1" applyAlignment="1">
      <alignment vertical="top"/>
    </xf>
    <xf numFmtId="0" fontId="0" fillId="12" borderId="0" xfId="0" applyFill="1" applyAlignment="1">
      <alignment vertical="top" wrapText="1"/>
    </xf>
    <xf numFmtId="0" fontId="2" fillId="13" borderId="11" xfId="0" applyFont="1" applyFill="1" applyBorder="1" applyAlignment="1">
      <alignment vertical="top"/>
    </xf>
    <xf numFmtId="0" fontId="0" fillId="14" borderId="0" xfId="0" applyFill="1" applyAlignment="1">
      <alignment vertical="top" wrapText="1"/>
    </xf>
    <xf numFmtId="0" fontId="14" fillId="10" borderId="0" xfId="0" applyFont="1" applyFill="1" applyAlignment="1">
      <alignment vertical="top"/>
    </xf>
    <xf numFmtId="0" fontId="0" fillId="10" borderId="0" xfId="0" applyFill="1" applyAlignment="1">
      <alignment vertical="top" wrapText="1"/>
    </xf>
    <xf numFmtId="0" fontId="0" fillId="15" borderId="0" xfId="0" applyFill="1" applyAlignment="1">
      <alignment vertical="top" wrapText="1"/>
    </xf>
    <xf numFmtId="0" fontId="16" fillId="0" borderId="0" xfId="0" applyFont="1" applyAlignment="1">
      <alignment horizontal="left" vertical="top"/>
    </xf>
    <xf numFmtId="0" fontId="17" fillId="0" borderId="0" xfId="0" applyFont="1" applyAlignment="1">
      <alignment vertical="top"/>
    </xf>
    <xf numFmtId="0" fontId="15" fillId="0" borderId="0" xfId="0" applyFont="1" applyAlignment="1">
      <alignment vertical="top"/>
    </xf>
    <xf numFmtId="0" fontId="18" fillId="0" borderId="0" xfId="26" applyAlignment="1">
      <alignment vertical="top" wrapText="1"/>
    </xf>
    <xf numFmtId="0" fontId="4" fillId="4" borderId="13" xfId="23" applyBorder="1" applyAlignment="1">
      <alignment vertical="top" wrapText="1"/>
    </xf>
    <xf numFmtId="1" fontId="0" fillId="0" borderId="0" xfId="0" applyNumberFormat="1" applyAlignment="1">
      <alignment vertical="top" wrapText="1"/>
    </xf>
    <xf numFmtId="0" fontId="20" fillId="9" borderId="0" xfId="0" applyFont="1" applyFill="1" applyAlignment="1">
      <alignment vertical="top" wrapText="1"/>
    </xf>
    <xf numFmtId="0" fontId="21" fillId="0" borderId="0" xfId="0" applyFont="1" applyAlignment="1">
      <alignment vertical="top" wrapText="1"/>
    </xf>
    <xf numFmtId="0" fontId="9" fillId="4" borderId="3" xfId="23" applyFont="1" applyAlignment="1">
      <alignment vertical="top" wrapText="1"/>
    </xf>
    <xf numFmtId="0" fontId="22" fillId="0" borderId="0" xfId="0" applyFont="1" applyAlignment="1">
      <alignment vertical="top" wrapText="1"/>
    </xf>
    <xf numFmtId="0" fontId="25" fillId="0" borderId="0" xfId="0" applyFont="1" applyAlignment="1">
      <alignment horizontal="left" vertical="top"/>
    </xf>
    <xf numFmtId="1" fontId="28" fillId="0" borderId="0" xfId="20" applyNumberFormat="1" applyFont="1" applyFill="1" applyBorder="1" applyAlignment="1">
      <alignment horizontal="center" vertical="top"/>
    </xf>
    <xf numFmtId="1" fontId="27" fillId="0" borderId="0" xfId="20" applyNumberFormat="1" applyFont="1" applyFill="1" applyBorder="1"/>
    <xf numFmtId="0" fontId="9" fillId="4" borderId="13" xfId="23" applyFont="1" applyBorder="1" applyAlignment="1">
      <alignment vertical="top" wrapText="1"/>
    </xf>
    <xf numFmtId="0" fontId="29" fillId="0" borderId="0" xfId="0" applyFont="1" applyAlignment="1">
      <alignment vertical="top" wrapText="1"/>
    </xf>
    <xf numFmtId="0" fontId="24" fillId="3" borderId="1" xfId="22" applyFont="1" applyAlignment="1">
      <alignment vertical="top" wrapText="1" shrinkToFit="1"/>
    </xf>
    <xf numFmtId="0" fontId="9" fillId="0" borderId="14" xfId="0" applyFont="1" applyBorder="1" applyAlignment="1">
      <alignment horizontal="left" vertical="top"/>
    </xf>
    <xf numFmtId="0" fontId="4" fillId="0" borderId="0" xfId="23" applyFill="1" applyBorder="1" applyAlignment="1">
      <alignment vertical="top" wrapText="1"/>
    </xf>
    <xf numFmtId="0" fontId="32" fillId="3" borderId="1" xfId="22" applyFont="1" applyAlignment="1">
      <alignment horizontal="left" vertical="top" wrapText="1" shrinkToFit="1"/>
    </xf>
    <xf numFmtId="0" fontId="33" fillId="0" borderId="0" xfId="0" applyFont="1" applyAlignment="1">
      <alignment horizontal="left"/>
    </xf>
    <xf numFmtId="166" fontId="32" fillId="3" borderId="1" xfId="22" applyNumberFormat="1" applyFont="1" applyAlignment="1">
      <alignment vertical="top" wrapText="1" shrinkToFit="1"/>
    </xf>
    <xf numFmtId="0" fontId="33" fillId="0" borderId="0" xfId="0" applyFont="1" applyAlignment="1">
      <alignment vertical="top" wrapText="1"/>
    </xf>
    <xf numFmtId="0" fontId="33" fillId="0" borderId="0" xfId="0" applyFont="1" applyAlignment="1">
      <alignment horizontal="left" vertical="top" wrapText="1"/>
    </xf>
    <xf numFmtId="0" fontId="33" fillId="0" borderId="0" xfId="0" applyFont="1" applyAlignment="1">
      <alignment/>
    </xf>
    <xf numFmtId="0" fontId="33" fillId="0" borderId="15" xfId="0" applyFont="1" applyBorder="1" applyAlignment="1">
      <alignment/>
    </xf>
    <xf numFmtId="0" fontId="22" fillId="16" borderId="16" xfId="0" applyFont="1" applyFill="1" applyBorder="1" applyAlignment="1">
      <alignment horizontal="left" vertical="center" wrapText="1" readingOrder="1"/>
    </xf>
    <xf numFmtId="0" fontId="22" fillId="0" borderId="16" xfId="0" applyFont="1" applyBorder="1" applyAlignment="1">
      <alignment horizontal="left" vertical="center" wrapText="1" readingOrder="1"/>
    </xf>
    <xf numFmtId="0" fontId="25" fillId="16" borderId="16" xfId="0" applyFont="1" applyFill="1" applyBorder="1" applyAlignment="1">
      <alignment horizontal="left" vertical="top" wrapText="1" indent="1"/>
    </xf>
    <xf numFmtId="0" fontId="25" fillId="0" borderId="16" xfId="0" applyFont="1" applyBorder="1" applyAlignment="1">
      <alignment horizontal="left" vertical="top" wrapText="1" indent="1"/>
    </xf>
    <xf numFmtId="166" fontId="25" fillId="0" borderId="16" xfId="0" applyNumberFormat="1" applyFont="1" applyBorder="1" applyAlignment="1">
      <alignment horizontal="left" vertical="top" wrapText="1" indent="1"/>
    </xf>
    <xf numFmtId="0" fontId="32" fillId="3" borderId="17" xfId="22" applyFont="1" applyBorder="1" applyAlignment="1">
      <alignment vertical="top" wrapText="1" shrinkToFit="1"/>
    </xf>
    <xf numFmtId="0" fontId="34" fillId="0" borderId="0" xfId="20" applyFont="1" applyFill="1" applyBorder="1" applyAlignment="1">
      <alignment horizontal="center" vertical="center" wrapText="1" shrinkToFit="1"/>
    </xf>
    <xf numFmtId="0" fontId="29" fillId="0" borderId="0" xfId="0" applyFont="1" applyAlignment="1">
      <alignment/>
    </xf>
    <xf numFmtId="0" fontId="29" fillId="9" borderId="0" xfId="0" applyFont="1" applyFill="1" applyAlignment="1">
      <alignment/>
    </xf>
    <xf numFmtId="0" fontId="29" fillId="9" borderId="0" xfId="0" applyFont="1" applyFill="1" applyAlignment="1">
      <alignment vertical="top" wrapText="1"/>
    </xf>
    <xf numFmtId="0" fontId="29" fillId="9" borderId="0" xfId="0" applyFont="1" applyFill="1" applyAlignment="1">
      <alignment horizontal="center" vertical="center" wrapText="1"/>
    </xf>
    <xf numFmtId="1" fontId="24" fillId="0" borderId="0" xfId="20" applyNumberFormat="1" applyFont="1" applyFill="1" applyBorder="1" applyAlignment="1">
      <alignment horizontal="center" vertical="center"/>
    </xf>
    <xf numFmtId="0" fontId="35" fillId="0" borderId="0" xfId="0" applyFont="1" applyAlignment="1">
      <alignment/>
    </xf>
    <xf numFmtId="0" fontId="24" fillId="17" borderId="18" xfId="23" applyFont="1" applyFill="1" applyBorder="1" applyAlignment="1">
      <alignment vertical="top" wrapText="1"/>
    </xf>
    <xf numFmtId="0" fontId="29" fillId="0" borderId="19" xfId="0" applyFont="1" applyBorder="1" applyAlignment="1">
      <alignment/>
    </xf>
    <xf numFmtId="0" fontId="22" fillId="17" borderId="0" xfId="0" applyFont="1" applyFill="1" applyAlignment="1">
      <alignment horizontal="left" vertical="top"/>
    </xf>
    <xf numFmtId="0" fontId="9" fillId="17" borderId="0" xfId="0" applyFont="1" applyFill="1" applyAlignment="1">
      <alignment horizontal="left" vertical="top"/>
    </xf>
    <xf numFmtId="0" fontId="38" fillId="17" borderId="0" xfId="0" applyFont="1" applyFill="1" applyAlignment="1">
      <alignment horizontal="center" vertical="center"/>
    </xf>
    <xf numFmtId="0" fontId="19" fillId="17" borderId="0" xfId="0" applyFont="1" applyFill="1" applyAlignment="1">
      <alignment horizontal="left" vertical="top" wrapText="1"/>
    </xf>
    <xf numFmtId="0" fontId="20" fillId="17" borderId="0" xfId="0" applyFont="1" applyFill="1" applyAlignment="1">
      <alignment horizontal="left" vertical="top" wrapText="1"/>
    </xf>
    <xf numFmtId="0" fontId="19" fillId="17" borderId="4" xfId="0" applyFont="1" applyFill="1" applyBorder="1" applyAlignment="1">
      <alignment horizontal="left" vertical="top"/>
    </xf>
    <xf numFmtId="0" fontId="20" fillId="0" borderId="0" xfId="0" applyFont="1" applyAlignment="1">
      <alignment horizontal="left" vertical="top" wrapText="1"/>
    </xf>
    <xf numFmtId="0" fontId="20" fillId="0" borderId="0" xfId="0" applyFont="1" applyAlignment="1">
      <alignment horizontal="left"/>
    </xf>
    <xf numFmtId="1" fontId="20" fillId="0" borderId="0" xfId="0" applyNumberFormat="1" applyFont="1" applyAlignment="1">
      <alignment horizontal="left" vertical="top" wrapText="1"/>
    </xf>
    <xf numFmtId="1" fontId="31" fillId="0" borderId="0" xfId="0" applyNumberFormat="1" applyFont="1" applyAlignment="1">
      <alignment horizontal="left" vertical="top" wrapText="1"/>
    </xf>
    <xf numFmtId="0" fontId="19" fillId="4" borderId="4" xfId="23" applyFont="1" applyBorder="1" applyAlignment="1">
      <alignment horizontal="left" vertical="top" wrapText="1"/>
    </xf>
    <xf numFmtId="0" fontId="9" fillId="17" borderId="0" xfId="0" applyFont="1" applyFill="1" applyAlignment="1">
      <alignment horizontal="left" vertical="top" wrapText="1"/>
    </xf>
    <xf numFmtId="0" fontId="9" fillId="0" borderId="0" xfId="0" applyFont="1" applyAlignment="1">
      <alignment horizontal="left" vertical="top" wrapText="1"/>
    </xf>
    <xf numFmtId="0" fontId="19" fillId="4" borderId="20" xfId="23" applyFont="1" applyBorder="1" applyAlignment="1">
      <alignment horizontal="left" vertical="top" wrapText="1"/>
    </xf>
    <xf numFmtId="0" fontId="19" fillId="17" borderId="4" xfId="0" applyFont="1" applyFill="1" applyBorder="1" applyAlignment="1">
      <alignment horizontal="left" vertical="top" wrapText="1"/>
    </xf>
    <xf numFmtId="167" fontId="20" fillId="0" borderId="0" xfId="0" applyNumberFormat="1" applyFont="1" applyAlignment="1">
      <alignment horizontal="left" vertical="top" wrapText="1"/>
    </xf>
    <xf numFmtId="0" fontId="20" fillId="14" borderId="0" xfId="0" applyFont="1" applyFill="1" applyAlignment="1">
      <alignment horizontal="left" vertical="top"/>
    </xf>
    <xf numFmtId="0" fontId="20" fillId="0" borderId="0" xfId="0" applyFont="1" applyAlignment="1">
      <alignment horizontal="left" vertical="top"/>
    </xf>
    <xf numFmtId="0" fontId="20" fillId="17" borderId="0" xfId="0" applyFont="1" applyFill="1" applyAlignment="1">
      <alignment horizontal="left" vertical="top"/>
    </xf>
    <xf numFmtId="1" fontId="20" fillId="17" borderId="0" xfId="0" applyNumberFormat="1" applyFont="1" applyFill="1" applyAlignment="1">
      <alignment horizontal="left" vertical="top"/>
    </xf>
    <xf numFmtId="0" fontId="22" fillId="17" borderId="0" xfId="0" applyFont="1" applyFill="1" applyAlignment="1">
      <alignment horizontal="left" vertical="top" wrapText="1"/>
    </xf>
    <xf numFmtId="0" fontId="22" fillId="0" borderId="0" xfId="0" applyFont="1" applyAlignment="1">
      <alignment horizontal="left" vertical="top"/>
    </xf>
    <xf numFmtId="0" fontId="30" fillId="17" borderId="0" xfId="0" applyFont="1" applyFill="1" applyAlignment="1">
      <alignment horizontal="left" vertical="top"/>
    </xf>
    <xf numFmtId="0" fontId="30" fillId="0" borderId="0" xfId="0" applyFont="1" applyAlignment="1">
      <alignment horizontal="left" vertical="top"/>
    </xf>
    <xf numFmtId="0" fontId="37" fillId="17" borderId="0" xfId="0" applyFont="1" applyFill="1" applyAlignment="1">
      <alignment horizontal="left" vertical="top" wrapText="1"/>
    </xf>
    <xf numFmtId="0" fontId="37" fillId="18" borderId="0" xfId="0" applyFont="1" applyFill="1" applyAlignment="1">
      <alignment horizontal="left" vertical="top"/>
    </xf>
    <xf numFmtId="0" fontId="20" fillId="17" borderId="0" xfId="0" applyFont="1" applyFill="1" applyAlignment="1">
      <alignment horizontal="center" vertical="center"/>
    </xf>
    <xf numFmtId="0" fontId="39" fillId="17" borderId="0" xfId="0" applyFont="1" applyFill="1" applyAlignment="1">
      <alignment horizontal="center" vertical="center"/>
    </xf>
    <xf numFmtId="0" fontId="37" fillId="17" borderId="0" xfId="0" applyFont="1" applyFill="1" applyAlignment="1">
      <alignment horizontal="left" vertical="top"/>
    </xf>
    <xf numFmtId="0" fontId="39" fillId="0" borderId="0" xfId="0" applyFont="1" applyAlignment="1">
      <alignment horizontal="center" vertical="center"/>
    </xf>
    <xf numFmtId="0" fontId="20" fillId="0" borderId="0" xfId="0" applyFont="1" applyAlignment="1">
      <alignment horizontal="center" vertical="center"/>
    </xf>
    <xf numFmtId="0" fontId="20" fillId="17" borderId="0" xfId="0" applyFont="1" applyFill="1" applyAlignment="1">
      <alignment horizontal="center" vertical="center" wrapText="1"/>
    </xf>
    <xf numFmtId="0" fontId="30" fillId="17" borderId="0" xfId="0" applyFont="1" applyFill="1" applyAlignment="1">
      <alignment horizontal="center" vertical="center"/>
    </xf>
    <xf numFmtId="0" fontId="20" fillId="17" borderId="4" xfId="0" applyFont="1" applyFill="1" applyBorder="1" applyAlignment="1">
      <alignment horizontal="center" vertical="center" wrapText="1"/>
    </xf>
    <xf numFmtId="0" fontId="20" fillId="17" borderId="4" xfId="0" applyFont="1" applyFill="1" applyBorder="1" applyAlignment="1">
      <alignment horizontal="center" vertical="center"/>
    </xf>
    <xf numFmtId="0" fontId="19" fillId="17" borderId="0" xfId="0" applyFont="1" applyFill="1" applyAlignment="1">
      <alignment horizontal="center" vertical="center" wrapText="1"/>
    </xf>
    <xf numFmtId="1" fontId="20" fillId="17" borderId="0" xfId="0" applyNumberFormat="1" applyFont="1" applyFill="1" applyAlignment="1">
      <alignment horizontal="center" vertical="center"/>
    </xf>
    <xf numFmtId="0" fontId="39" fillId="17" borderId="0" xfId="0" applyFont="1" applyFill="1" applyAlignment="1">
      <alignment horizontal="center" vertical="center" wrapText="1"/>
    </xf>
    <xf numFmtId="0" fontId="39" fillId="0" borderId="0" xfId="0" applyFont="1" applyAlignment="1">
      <alignment horizontal="center" vertical="center" wrapText="1"/>
    </xf>
    <xf numFmtId="0" fontId="41" fillId="17" borderId="0" xfId="0" applyFont="1" applyFill="1" applyAlignment="1">
      <alignment horizontal="center" vertical="center" wrapText="1"/>
    </xf>
    <xf numFmtId="0" fontId="41" fillId="17" borderId="0" xfId="0" applyFont="1" applyFill="1" applyAlignment="1">
      <alignment horizontal="center" vertical="center"/>
    </xf>
    <xf numFmtId="1" fontId="41" fillId="17" borderId="0" xfId="0" applyNumberFormat="1" applyFont="1" applyFill="1" applyAlignment="1">
      <alignment horizontal="center" vertical="center"/>
    </xf>
    <xf numFmtId="0" fontId="40" fillId="17" borderId="4" xfId="0" applyFont="1" applyFill="1" applyBorder="1" applyAlignment="1">
      <alignment horizontal="left" vertical="center"/>
    </xf>
    <xf numFmtId="0" fontId="40" fillId="0" borderId="4" xfId="0" applyFont="1" applyBorder="1" applyAlignment="1">
      <alignment horizontal="left" vertical="center"/>
    </xf>
    <xf numFmtId="0" fontId="20" fillId="0" borderId="4" xfId="0" applyFont="1" applyBorder="1" applyAlignment="1">
      <alignment horizontal="center" vertical="center" wrapText="1"/>
    </xf>
    <xf numFmtId="0" fontId="19" fillId="17" borderId="0" xfId="0" applyFont="1" applyFill="1" applyAlignment="1">
      <alignment horizontal="center" vertical="center"/>
    </xf>
    <xf numFmtId="0" fontId="20" fillId="0" borderId="4" xfId="0" applyFont="1" applyBorder="1" applyAlignment="1">
      <alignment horizontal="center" vertical="center"/>
    </xf>
    <xf numFmtId="0" fontId="42" fillId="17" borderId="4" xfId="0" applyFont="1" applyFill="1" applyBorder="1" applyAlignment="1">
      <alignment horizontal="left" vertical="top" wrapText="1"/>
    </xf>
    <xf numFmtId="0" fontId="42" fillId="17" borderId="0" xfId="0" applyFont="1" applyFill="1" applyAlignment="1">
      <alignment horizontal="left" vertical="top" wrapText="1"/>
    </xf>
    <xf numFmtId="0" fontId="43" fillId="17" borderId="0" xfId="0" applyFont="1" applyFill="1" applyAlignment="1">
      <alignment horizontal="center" vertical="center" wrapText="1"/>
    </xf>
    <xf numFmtId="0" fontId="43" fillId="17" borderId="21" xfId="0" applyFont="1" applyFill="1" applyBorder="1" applyAlignment="1">
      <alignment horizontal="center" vertical="center" wrapText="1"/>
    </xf>
    <xf numFmtId="0" fontId="20" fillId="17" borderId="0" xfId="0" applyFont="1" applyFill="1" applyAlignment="1">
      <alignment horizontal="left" vertical="center"/>
    </xf>
    <xf numFmtId="0" fontId="39" fillId="0" borderId="0" xfId="0" applyFont="1" applyAlignment="1">
      <alignment horizontal="left" vertical="top" wrapText="1"/>
    </xf>
    <xf numFmtId="167" fontId="20" fillId="17" borderId="0" xfId="0" applyNumberFormat="1" applyFont="1" applyFill="1" applyAlignment="1">
      <alignment horizontal="left" vertical="top" wrapText="1"/>
    </xf>
    <xf numFmtId="0" fontId="20" fillId="0" borderId="0" xfId="0" applyFont="1" applyAlignment="1">
      <alignment horizontal="left" vertical="center" wrapText="1"/>
    </xf>
    <xf numFmtId="0" fontId="20" fillId="0" borderId="0" xfId="0" applyFont="1" applyAlignment="1">
      <alignment horizontal="center" vertical="center" wrapText="1"/>
    </xf>
    <xf numFmtId="0" fontId="37" fillId="14" borderId="0" xfId="0" applyFont="1" applyFill="1" applyAlignment="1">
      <alignment horizontal="left" vertical="top"/>
    </xf>
    <xf numFmtId="1" fontId="20" fillId="0" borderId="0" xfId="0" applyNumberFormat="1" applyFont="1" applyAlignment="1">
      <alignment horizontal="center" vertical="center" wrapText="1"/>
    </xf>
    <xf numFmtId="1" fontId="39" fillId="0" borderId="0" xfId="0" applyNumberFormat="1" applyFont="1" applyAlignment="1">
      <alignment horizontal="center" vertical="center" wrapText="1"/>
    </xf>
    <xf numFmtId="167" fontId="20" fillId="0" borderId="0" xfId="0" applyNumberFormat="1" applyFont="1" applyAlignment="1">
      <alignment horizontal="center" vertical="center"/>
    </xf>
    <xf numFmtId="10" fontId="20" fillId="0" borderId="0" xfId="0" applyNumberFormat="1" applyFont="1" applyAlignment="1">
      <alignment horizontal="center" vertical="center" wrapText="1"/>
    </xf>
    <xf numFmtId="10" fontId="20" fillId="0" borderId="0" xfId="0" applyNumberFormat="1" applyFont="1" applyAlignment="1">
      <alignment horizontal="left" vertical="top"/>
    </xf>
    <xf numFmtId="1" fontId="20" fillId="19" borderId="0" xfId="0" applyNumberFormat="1" applyFont="1" applyFill="1" applyAlignment="1">
      <alignment horizontal="center" wrapText="1"/>
    </xf>
    <xf numFmtId="0" fontId="36" fillId="19" borderId="0" xfId="0" applyFont="1" applyFill="1" applyAlignment="1">
      <alignment horizontal="left" wrapText="1"/>
    </xf>
    <xf numFmtId="1" fontId="20" fillId="19" borderId="0" xfId="0" applyNumberFormat="1" applyFont="1" applyFill="1" applyAlignment="1">
      <alignment horizontal="left" vertical="top" wrapText="1"/>
    </xf>
    <xf numFmtId="1" fontId="20" fillId="19" borderId="0" xfId="0" applyNumberFormat="1" applyFont="1" applyFill="1" applyAlignment="1">
      <alignment horizontal="left" wrapText="1"/>
    </xf>
    <xf numFmtId="0" fontId="20" fillId="19" borderId="0" xfId="0" applyFont="1" applyFill="1" applyAlignment="1">
      <alignment horizontal="left" wrapText="1"/>
    </xf>
    <xf numFmtId="0" fontId="20" fillId="0" borderId="0" xfId="0" applyFont="1" applyAlignment="1">
      <alignment horizontal="left" vertical="center"/>
    </xf>
    <xf numFmtId="0" fontId="37" fillId="20" borderId="0" xfId="0" applyFont="1" applyFill="1" applyAlignment="1">
      <alignment horizontal="left" vertical="top"/>
    </xf>
    <xf numFmtId="0" fontId="22" fillId="19" borderId="4" xfId="0" applyFont="1" applyFill="1" applyBorder="1" applyAlignment="1">
      <alignment horizontal="left" vertical="center"/>
    </xf>
    <xf numFmtId="1" fontId="46" fillId="17" borderId="0" xfId="0" applyNumberFormat="1" applyFont="1" applyFill="1" applyAlignment="1">
      <alignment horizontal="center" vertical="center"/>
    </xf>
    <xf numFmtId="0" fontId="47" fillId="17" borderId="0" xfId="0" applyFont="1" applyFill="1" applyAlignment="1">
      <alignment horizontal="center" vertical="center" wrapText="1"/>
    </xf>
    <xf numFmtId="0" fontId="47" fillId="17" borderId="0" xfId="0" applyFont="1" applyFill="1" applyAlignment="1">
      <alignment horizontal="center" vertical="center"/>
    </xf>
    <xf numFmtId="0" fontId="45" fillId="17" borderId="0" xfId="0" applyFont="1" applyFill="1" applyAlignment="1">
      <alignment horizontal="center" vertical="center" wrapText="1"/>
    </xf>
    <xf numFmtId="0" fontId="39" fillId="17" borderId="0" xfId="0" applyFont="1" applyFill="1" applyAlignment="1">
      <alignment horizontal="left" vertical="top"/>
    </xf>
    <xf numFmtId="0" fontId="40" fillId="17" borderId="20" xfId="0" applyFont="1" applyFill="1" applyBorder="1" applyAlignment="1">
      <alignment horizontal="left" vertical="center"/>
    </xf>
    <xf numFmtId="0" fontId="20" fillId="17" borderId="22" xfId="0" applyFont="1" applyFill="1" applyBorder="1" applyAlignment="1">
      <alignment horizontal="center" vertical="center" wrapText="1"/>
    </xf>
    <xf numFmtId="0" fontId="20" fillId="17" borderId="23" xfId="0" applyFont="1" applyFill="1" applyBorder="1" applyAlignment="1">
      <alignment horizontal="center" vertical="center" wrapText="1"/>
    </xf>
    <xf numFmtId="0" fontId="40" fillId="17" borderId="24" xfId="0" applyFont="1" applyFill="1" applyBorder="1" applyAlignment="1">
      <alignment horizontal="left" vertical="center"/>
    </xf>
    <xf numFmtId="0" fontId="24" fillId="17" borderId="1" xfId="22" applyFont="1" applyFill="1" applyAlignment="1">
      <alignment vertical="top" wrapText="1" shrinkToFit="1"/>
    </xf>
    <xf numFmtId="0" fontId="24" fillId="17" borderId="1" xfId="22" applyFont="1" applyFill="1" applyAlignment="1">
      <alignment horizontal="left" vertical="top" wrapText="1" shrinkToFit="1"/>
    </xf>
    <xf numFmtId="0" fontId="24" fillId="17" borderId="25" xfId="22" applyFont="1" applyFill="1" applyBorder="1" applyAlignment="1">
      <alignment horizontal="center" vertical="center" wrapText="1" shrinkToFit="1"/>
    </xf>
    <xf numFmtId="0" fontId="24" fillId="17" borderId="1" xfId="22" applyFont="1" applyFill="1" applyAlignment="1">
      <alignment horizontal="center" vertical="center" wrapText="1" shrinkToFit="1"/>
    </xf>
    <xf numFmtId="0" fontId="20" fillId="17" borderId="0" xfId="0" applyFont="1" applyFill="1" applyAlignment="1">
      <alignment horizontal="left" vertical="center" wrapText="1"/>
    </xf>
    <xf numFmtId="1" fontId="46" fillId="17" borderId="0" xfId="0" applyNumberFormat="1" applyFont="1" applyFill="1" applyAlignment="1">
      <alignment horizontal="center" vertical="center" wrapText="1"/>
    </xf>
    <xf numFmtId="0" fontId="24" fillId="0" borderId="17" xfId="22" applyFont="1" applyFill="1" applyBorder="1" applyAlignment="1">
      <alignment vertical="top" wrapText="1" shrinkToFit="1"/>
    </xf>
    <xf numFmtId="0" fontId="24" fillId="17" borderId="25" xfId="22" applyFont="1" applyFill="1" applyBorder="1" applyAlignment="1">
      <alignment horizontal="left" vertical="top" wrapText="1" shrinkToFit="1"/>
    </xf>
    <xf numFmtId="0" fontId="22" fillId="0" borderId="4" xfId="0" applyFont="1" applyBorder="1" applyAlignment="1">
      <alignment vertical="top" wrapText="1"/>
    </xf>
    <xf numFmtId="0" fontId="24" fillId="19" borderId="25" xfId="20" applyFont="1" applyFill="1" applyBorder="1" applyAlignment="1">
      <alignment horizontal="left" vertical="top" wrapText="1"/>
    </xf>
    <xf numFmtId="0" fontId="24" fillId="17" borderId="25" xfId="22" applyFont="1" applyFill="1" applyBorder="1" applyAlignment="1">
      <alignment vertical="top" wrapText="1" shrinkToFit="1"/>
    </xf>
    <xf numFmtId="0" fontId="4" fillId="4" borderId="26" xfId="23" applyBorder="1" applyAlignment="1">
      <alignment vertical="top" wrapText="1"/>
    </xf>
    <xf numFmtId="0" fontId="26" fillId="0" borderId="4" xfId="0" applyFont="1" applyBorder="1" applyAlignment="1">
      <alignment vertical="top" wrapText="1"/>
    </xf>
    <xf numFmtId="0" fontId="24" fillId="19" borderId="4" xfId="20" applyFont="1" applyFill="1" applyBorder="1" applyAlignment="1">
      <alignment horizontal="left" vertical="top" wrapText="1"/>
    </xf>
    <xf numFmtId="0" fontId="24" fillId="17" borderId="4" xfId="22" applyFont="1" applyFill="1" applyBorder="1" applyAlignment="1">
      <alignment horizontal="center" vertical="center" wrapText="1" shrinkToFit="1"/>
    </xf>
    <xf numFmtId="0" fontId="24" fillId="17" borderId="4" xfId="22" applyFont="1" applyFill="1" applyBorder="1" applyAlignment="1">
      <alignment vertical="top" wrapText="1" shrinkToFit="1"/>
    </xf>
    <xf numFmtId="0" fontId="29" fillId="0" borderId="4" xfId="0" applyFont="1" applyBorder="1" applyAlignment="1">
      <alignment vertical="top" wrapText="1"/>
    </xf>
    <xf numFmtId="0" fontId="24" fillId="17" borderId="4" xfId="20" applyFont="1" applyFill="1" applyBorder="1" applyAlignment="1">
      <alignment horizontal="center" vertical="center"/>
    </xf>
    <xf numFmtId="0" fontId="24" fillId="17" borderId="4" xfId="22" applyFont="1" applyFill="1" applyBorder="1" applyAlignment="1">
      <alignment horizontal="left" vertical="top" wrapText="1" shrinkToFit="1"/>
    </xf>
    <xf numFmtId="9" fontId="24" fillId="17" borderId="4" xfId="20" applyNumberFormat="1" applyFont="1" applyFill="1" applyBorder="1" applyAlignment="1">
      <alignment horizontal="center" vertical="center"/>
    </xf>
    <xf numFmtId="0" fontId="22" fillId="19" borderId="27" xfId="0" applyFont="1" applyFill="1" applyBorder="1" applyAlignment="1">
      <alignment vertical="top" wrapText="1"/>
    </xf>
    <xf numFmtId="0" fontId="47" fillId="0" borderId="0" xfId="0" applyFont="1" applyAlignment="1">
      <alignment horizontal="center" vertical="center" wrapText="1"/>
    </xf>
    <xf numFmtId="1" fontId="20" fillId="0" borderId="0" xfId="0" applyNumberFormat="1" applyFont="1" applyAlignment="1">
      <alignment horizontal="left" vertical="top"/>
    </xf>
    <xf numFmtId="0" fontId="33" fillId="3" borderId="1" xfId="22" applyFont="1" applyAlignment="1">
      <alignment horizontal="left" vertical="top" wrapText="1" shrinkToFit="1"/>
    </xf>
    <xf numFmtId="0" fontId="9" fillId="0" borderId="4" xfId="0" applyFont="1" applyBorder="1" applyAlignment="1">
      <alignment horizontal="left" vertical="top" wrapText="1"/>
    </xf>
    <xf numFmtId="0" fontId="50" fillId="17" borderId="0" xfId="0" applyFont="1" applyFill="1" applyAlignment="1">
      <alignment horizontal="center" vertical="center" wrapText="1"/>
    </xf>
    <xf numFmtId="10" fontId="44" fillId="21" borderId="4" xfId="0" applyNumberFormat="1" applyFont="1" applyFill="1" applyBorder="1" applyAlignment="1">
      <alignment horizontal="left" vertical="center" wrapText="1" indent="2"/>
    </xf>
    <xf numFmtId="10" fontId="44" fillId="17" borderId="4" xfId="0" applyNumberFormat="1" applyFont="1" applyFill="1" applyBorder="1" applyAlignment="1">
      <alignment horizontal="left" vertical="center" wrapText="1" indent="2"/>
    </xf>
    <xf numFmtId="0" fontId="48" fillId="0" borderId="4" xfId="0" applyFont="1" applyBorder="1" applyAlignment="1">
      <alignment horizontal="left" vertical="center" wrapText="1" indent="2"/>
    </xf>
    <xf numFmtId="0" fontId="48" fillId="21" borderId="4" xfId="0" applyFont="1" applyFill="1" applyBorder="1" applyAlignment="1">
      <alignment horizontal="left" vertical="center" wrapText="1" indent="2"/>
    </xf>
    <xf numFmtId="164" fontId="24" fillId="17" borderId="4" xfId="27" applyNumberFormat="1" applyFont="1" applyFill="1" applyBorder="1" applyAlignment="1">
      <alignment horizontal="center" vertical="center" wrapText="1" shrinkToFit="1"/>
    </xf>
    <xf numFmtId="164" fontId="24" fillId="17" borderId="25" xfId="27" applyNumberFormat="1" applyFont="1" applyFill="1" applyBorder="1" applyAlignment="1">
      <alignment horizontal="center" vertical="center" wrapText="1" shrinkToFit="1"/>
    </xf>
    <xf numFmtId="164" fontId="24" fillId="17" borderId="1" xfId="27" applyNumberFormat="1" applyFont="1" applyFill="1" applyBorder="1" applyAlignment="1">
      <alignment horizontal="center" vertical="center" wrapText="1" shrinkToFit="1"/>
    </xf>
    <xf numFmtId="0" fontId="52" fillId="0" borderId="4" xfId="0" applyFont="1" applyBorder="1" applyAlignment="1">
      <alignment horizontal="left" vertical="center" wrapText="1" indent="2"/>
    </xf>
    <xf numFmtId="0" fontId="53" fillId="17" borderId="4" xfId="0" applyFont="1" applyFill="1" applyBorder="1" applyAlignment="1">
      <alignment horizontal="left" vertical="top" indent="2"/>
    </xf>
    <xf numFmtId="0" fontId="54" fillId="0" borderId="4" xfId="0" applyFont="1" applyBorder="1" applyAlignment="1">
      <alignment horizontal="left" vertical="center" wrapText="1" indent="2"/>
    </xf>
    <xf numFmtId="168" fontId="20" fillId="0" borderId="0" xfId="0" applyNumberFormat="1" applyFont="1" applyAlignment="1">
      <alignment horizontal="left" vertical="center"/>
    </xf>
    <xf numFmtId="0" fontId="55" fillId="0" borderId="0" xfId="0" applyFont="1" applyAlignment="1">
      <alignment/>
    </xf>
    <xf numFmtId="9" fontId="20" fillId="0" borderId="0" xfId="28" applyFont="1" applyAlignment="1">
      <alignment horizontal="center" vertical="center" wrapText="1"/>
    </xf>
    <xf numFmtId="0" fontId="22" fillId="9" borderId="0" xfId="0" applyFont="1" applyFill="1" applyAlignment="1">
      <alignment horizontal="center" vertical="center"/>
    </xf>
    <xf numFmtId="0" fontId="0" fillId="9" borderId="0" xfId="0" applyFill="1" applyAlignment="1">
      <alignment horizontal="center" vertical="center" wrapText="1"/>
    </xf>
    <xf numFmtId="0" fontId="0" fillId="9" borderId="0" xfId="0" applyFill="1" applyAlignment="1">
      <alignment horizontal="center" vertical="center"/>
    </xf>
    <xf numFmtId="0" fontId="22" fillId="9" borderId="0" xfId="0" applyFont="1" applyFill="1" applyAlignment="1">
      <alignment horizontal="center" vertical="top"/>
    </xf>
    <xf numFmtId="169" fontId="24" fillId="17" borderId="25" xfId="22" applyNumberFormat="1" applyFont="1" applyFill="1" applyBorder="1" applyAlignment="1">
      <alignment horizontal="center" vertical="center" wrapText="1" shrinkToFit="1"/>
    </xf>
    <xf numFmtId="169" fontId="24" fillId="17" borderId="1" xfId="22" applyNumberFormat="1" applyFont="1" applyFill="1" applyAlignment="1">
      <alignment horizontal="center" vertical="center" wrapText="1" shrinkToFit="1"/>
    </xf>
    <xf numFmtId="169" fontId="23" fillId="2" borderId="1" xfId="20" applyNumberFormat="1" applyFont="1" applyAlignment="1">
      <alignment horizontal="left" vertical="top"/>
    </xf>
    <xf numFmtId="169" fontId="24" fillId="17" borderId="4" xfId="22" applyNumberFormat="1" applyFont="1" applyFill="1" applyBorder="1" applyAlignment="1">
      <alignment horizontal="center" vertical="center" wrapText="1" shrinkToFit="1"/>
    </xf>
    <xf numFmtId="169" fontId="11" fillId="2" borderId="1" xfId="20" applyNumberFormat="1" applyAlignment="1">
      <alignment horizontal="left" vertical="top"/>
    </xf>
    <xf numFmtId="170" fontId="24" fillId="17" borderId="4" xfId="22" applyNumberFormat="1" applyFont="1" applyFill="1" applyBorder="1" applyAlignment="1">
      <alignment horizontal="center" vertical="center" wrapText="1" shrinkToFit="1"/>
    </xf>
    <xf numFmtId="170" fontId="11" fillId="2" borderId="1" xfId="20" applyNumberFormat="1" applyAlignment="1">
      <alignment horizontal="left" vertical="top"/>
    </xf>
    <xf numFmtId="170" fontId="44" fillId="21" borderId="4" xfId="0" applyNumberFormat="1" applyFont="1" applyFill="1" applyBorder="1" applyAlignment="1">
      <alignment horizontal="left" vertical="center" wrapText="1" indent="2"/>
    </xf>
    <xf numFmtId="170" fontId="44" fillId="17" borderId="4" xfId="0" applyNumberFormat="1" applyFont="1" applyFill="1" applyBorder="1" applyAlignment="1">
      <alignment horizontal="left" vertical="center" wrapText="1" indent="2"/>
    </xf>
    <xf numFmtId="170" fontId="53" fillId="0" borderId="4" xfId="0" applyNumberFormat="1" applyFont="1" applyBorder="1" applyAlignment="1">
      <alignment horizontal="left" vertical="center" wrapText="1" indent="2"/>
    </xf>
    <xf numFmtId="0" fontId="22" fillId="0" borderId="4" xfId="0" applyFont="1" applyFill="1" applyBorder="1" applyAlignment="1">
      <alignment horizontal="left" vertical="center" wrapText="1"/>
    </xf>
    <xf numFmtId="0" fontId="9" fillId="0" borderId="4" xfId="0" applyFont="1" applyFill="1" applyBorder="1" applyAlignment="1">
      <alignment horizontal="left" vertical="center" wrapText="1"/>
    </xf>
    <xf numFmtId="170" fontId="9" fillId="0" borderId="4" xfId="0" applyNumberFormat="1" applyFont="1" applyFill="1" applyBorder="1" applyAlignment="1">
      <alignment horizontal="left" vertical="center" wrapText="1"/>
    </xf>
    <xf numFmtId="1" fontId="58" fillId="17" borderId="0" xfId="0" applyNumberFormat="1" applyFont="1" applyFill="1" applyAlignment="1">
      <alignment horizontal="center" vertical="center"/>
    </xf>
    <xf numFmtId="0" fontId="58" fillId="17" borderId="0" xfId="0" applyFont="1" applyFill="1" applyAlignment="1">
      <alignment horizontal="center" vertical="center"/>
    </xf>
    <xf numFmtId="1" fontId="58" fillId="17" borderId="0" xfId="0" applyNumberFormat="1" applyFont="1" applyFill="1" applyAlignment="1">
      <alignment horizontal="center" vertical="center" wrapText="1"/>
    </xf>
    <xf numFmtId="1" fontId="59" fillId="17" borderId="0" xfId="0" applyNumberFormat="1" applyFont="1" applyFill="1" applyAlignment="1">
      <alignment horizontal="center" vertical="center"/>
    </xf>
    <xf numFmtId="0" fontId="60" fillId="17" borderId="0" xfId="0" applyFont="1" applyFill="1" applyAlignment="1">
      <alignment horizontal="center" vertical="center" wrapText="1"/>
    </xf>
    <xf numFmtId="0" fontId="60" fillId="17" borderId="0" xfId="0" applyFont="1" applyFill="1" applyAlignment="1">
      <alignment horizontal="center" vertical="center"/>
    </xf>
    <xf numFmtId="0" fontId="19" fillId="17" borderId="0" xfId="0" applyFont="1" applyFill="1" applyAlignment="1">
      <alignment horizontal="left" vertical="top"/>
    </xf>
    <xf numFmtId="0" fontId="49" fillId="17" borderId="0" xfId="0" applyFont="1" applyFill="1" applyAlignment="1">
      <alignment horizontal="center" vertical="center" wrapText="1"/>
    </xf>
    <xf numFmtId="0" fontId="0" fillId="0" borderId="0" xfId="0" applyAlignment="1">
      <alignment/>
    </xf>
    <xf numFmtId="0" fontId="32" fillId="3" borderId="1" xfId="22" applyFont="1" applyAlignment="1">
      <alignment vertical="top" wrapText="1" shrinkToFit="1"/>
    </xf>
    <xf numFmtId="0" fontId="0" fillId="0" borderId="0" xfId="0" applyAlignment="1">
      <alignment vertical="top" wrapText="1"/>
    </xf>
    <xf numFmtId="0" fontId="24" fillId="4" borderId="3" xfId="23" applyFont="1" applyAlignment="1">
      <alignment vertical="top" wrapText="1"/>
    </xf>
    <xf numFmtId="0" fontId="24" fillId="0" borderId="1" xfId="22" applyFont="1" applyFill="1" applyAlignment="1">
      <alignment vertical="top" wrapText="1" shrinkToFit="1"/>
    </xf>
    <xf numFmtId="0" fontId="29" fillId="0" borderId="0" xfId="0" applyFont="1" applyAlignment="1">
      <alignment vertical="top" wrapText="1"/>
    </xf>
    <xf numFmtId="0" fontId="24" fillId="4" borderId="28" xfId="23" applyFont="1" applyBorder="1" applyAlignment="1">
      <alignment vertical="top" wrapText="1"/>
    </xf>
    <xf numFmtId="0" fontId="4" fillId="4" borderId="3" xfId="23" applyAlignment="1">
      <alignment vertical="top" wrapText="1"/>
    </xf>
    <xf numFmtId="0" fontId="2" fillId="22" borderId="5" xfId="0" applyFont="1" applyFill="1" applyBorder="1" applyAlignment="1">
      <alignment horizontal="center"/>
    </xf>
    <xf numFmtId="0" fontId="1" fillId="6" borderId="29" xfId="0" applyFont="1" applyFill="1" applyBorder="1" applyAlignment="1">
      <alignment vertical="center" wrapText="1"/>
    </xf>
    <xf numFmtId="0" fontId="3" fillId="8" borderId="0" xfId="0" applyFont="1" applyFill="1" applyAlignment="1">
      <alignment horizontal="center" vertical="center"/>
    </xf>
    <xf numFmtId="0" fontId="0" fillId="0" borderId="0" xfId="0" applyAlignment="1">
      <alignment/>
    </xf>
    <xf numFmtId="0" fontId="3" fillId="8" borderId="0" xfId="0" applyFont="1" applyFill="1" applyAlignment="1">
      <alignment horizontal="center" vertical="center" wrapText="1"/>
    </xf>
    <xf numFmtId="0" fontId="3" fillId="0" borderId="30" xfId="0" applyFont="1" applyBorder="1" applyAlignment="1">
      <alignment horizontal="center" vertical="center" wrapText="1"/>
    </xf>
    <xf numFmtId="0" fontId="1" fillId="0" borderId="29" xfId="0" applyFont="1" applyBorder="1" applyAlignment="1">
      <alignment horizontal="left" vertical="center" wrapText="1"/>
    </xf>
    <xf numFmtId="0" fontId="3" fillId="0" borderId="30" xfId="0" applyFont="1" applyBorder="1" applyAlignment="1">
      <alignment horizontal="left" vertical="center" wrapText="1"/>
    </xf>
    <xf numFmtId="0" fontId="14" fillId="15" borderId="0" xfId="0" applyFont="1" applyFill="1" applyAlignment="1">
      <alignment horizontal="left" vertical="top" wrapText="1"/>
    </xf>
    <xf numFmtId="0" fontId="3" fillId="0" borderId="12" xfId="0" applyFont="1" applyBorder="1" applyAlignment="1">
      <alignment horizontal="left" vertical="top"/>
    </xf>
    <xf numFmtId="0" fontId="3" fillId="0" borderId="15" xfId="0" applyFont="1" applyBorder="1" applyAlignment="1">
      <alignment horizontal="left" vertical="top"/>
    </xf>
    <xf numFmtId="0" fontId="33" fillId="0" borderId="11" xfId="0" applyFont="1" applyBorder="1" applyAlignment="1">
      <alignment/>
    </xf>
    <xf numFmtId="0" fontId="0" fillId="0" borderId="0" xfId="0" applyAlignment="1">
      <alignment horizontal="left" vertical="top"/>
    </xf>
    <xf numFmtId="0" fontId="0" fillId="0" borderId="0" xfId="0" applyFont="1" applyAlignment="1">
      <alignment horizontal="left" vertical="top"/>
    </xf>
    <xf numFmtId="0" fontId="24" fillId="23" borderId="31" xfId="0" applyFont="1" applyFill="1" applyBorder="1" applyAlignment="1">
      <alignment horizontal="left" vertical="top" wrapText="1"/>
    </xf>
    <xf numFmtId="0" fontId="29" fillId="24" borderId="32" xfId="0" applyFont="1" applyFill="1" applyBorder="1" applyAlignment="1">
      <alignment horizontal="left" vertical="top"/>
    </xf>
    <xf numFmtId="0" fontId="24" fillId="24" borderId="33" xfId="0" applyFont="1" applyFill="1" applyBorder="1" applyAlignment="1">
      <alignment horizontal="left" vertical="top" wrapText="1"/>
    </xf>
    <xf numFmtId="0" fontId="56" fillId="25" borderId="11" xfId="0" applyFont="1" applyFill="1" applyBorder="1" applyAlignment="1">
      <alignment horizontal="left" vertical="top"/>
    </xf>
    <xf numFmtId="0" fontId="57" fillId="20" borderId="12" xfId="0" applyFont="1" applyFill="1" applyBorder="1" applyAlignment="1">
      <alignment horizontal="left" vertical="top" wrapText="1"/>
    </xf>
    <xf numFmtId="0" fontId="57" fillId="20" borderId="15" xfId="0" applyFont="1" applyFill="1" applyBorder="1" applyAlignment="1">
      <alignment horizontal="left" vertical="top" wrapText="1"/>
    </xf>
    <xf numFmtId="0" fontId="29" fillId="9" borderId="0" xfId="0" applyFont="1" applyFill="1" applyAlignment="1">
      <alignment horizontal="left" vertical="top" wrapText="1"/>
    </xf>
    <xf numFmtId="0" fontId="24" fillId="4" borderId="34" xfId="23" applyFont="1" applyBorder="1" applyAlignment="1">
      <alignment horizontal="left" vertical="top" wrapText="1"/>
    </xf>
    <xf numFmtId="0" fontId="24" fillId="4" borderId="35" xfId="23" applyFont="1" applyBorder="1" applyAlignment="1">
      <alignment horizontal="left" vertical="top" wrapText="1"/>
    </xf>
    <xf numFmtId="0" fontId="24" fillId="4" borderId="36" xfId="23" applyFont="1" applyBorder="1" applyAlignment="1">
      <alignment horizontal="left" vertical="top" wrapText="1"/>
    </xf>
    <xf numFmtId="0" fontId="24" fillId="0" borderId="17" xfId="22" applyFont="1" applyFill="1" applyBorder="1" applyAlignment="1">
      <alignment horizontal="left" vertical="top" wrapText="1" shrinkToFit="1"/>
    </xf>
    <xf numFmtId="0" fontId="24" fillId="0" borderId="37" xfId="22" applyFont="1" applyFill="1" applyBorder="1" applyAlignment="1">
      <alignment horizontal="left" vertical="top" wrapText="1" shrinkToFit="1"/>
    </xf>
    <xf numFmtId="0" fontId="29" fillId="0" borderId="35" xfId="0" applyFont="1" applyBorder="1" applyAlignment="1">
      <alignment horizontal="left" vertical="top" wrapText="1"/>
    </xf>
    <xf numFmtId="0" fontId="2" fillId="26" borderId="11" xfId="0" applyFont="1" applyFill="1" applyBorder="1" applyAlignment="1">
      <alignment horizontal="left" vertical="top"/>
    </xf>
    <xf numFmtId="0" fontId="1" fillId="10" borderId="12" xfId="0" applyFont="1" applyFill="1" applyBorder="1" applyAlignment="1">
      <alignment horizontal="left" vertical="top" wrapText="1"/>
    </xf>
    <xf numFmtId="0" fontId="1" fillId="10" borderId="15" xfId="0" applyFont="1" applyFill="1" applyBorder="1" applyAlignment="1">
      <alignment horizontal="left" vertical="top" wrapText="1"/>
    </xf>
    <xf numFmtId="0" fontId="0" fillId="27" borderId="0" xfId="0" applyFill="1" applyAlignment="1">
      <alignment horizontal="left" vertical="top" wrapText="1"/>
    </xf>
    <xf numFmtId="0" fontId="4" fillId="27" borderId="0" xfId="0" applyFont="1" applyFill="1" applyAlignment="1">
      <alignment horizontal="left" vertical="top" wrapText="1"/>
    </xf>
    <xf numFmtId="0" fontId="4" fillId="4" borderId="34" xfId="23" applyBorder="1" applyAlignment="1">
      <alignment horizontal="left" vertical="top" wrapText="1"/>
    </xf>
    <xf numFmtId="0" fontId="4" fillId="4" borderId="35" xfId="23" applyBorder="1" applyAlignment="1">
      <alignment horizontal="left" vertical="top" wrapText="1"/>
    </xf>
    <xf numFmtId="0" fontId="4" fillId="4" borderId="36" xfId="23" applyBorder="1" applyAlignment="1">
      <alignment horizontal="left" vertical="top" wrapText="1"/>
    </xf>
    <xf numFmtId="0" fontId="19" fillId="4" borderId="34" xfId="23" applyFont="1" applyBorder="1" applyAlignment="1">
      <alignment horizontal="left" vertical="top" wrapText="1"/>
    </xf>
    <xf numFmtId="0" fontId="19" fillId="4" borderId="35" xfId="23" applyFont="1" applyBorder="1" applyAlignment="1">
      <alignment horizontal="left" vertical="top" wrapText="1"/>
    </xf>
    <xf numFmtId="0" fontId="19" fillId="4" borderId="36" xfId="23" applyFont="1" applyBorder="1" applyAlignment="1">
      <alignment horizontal="left" vertical="top" wrapText="1"/>
    </xf>
    <xf numFmtId="0" fontId="4" fillId="4" borderId="38" xfId="23" applyBorder="1" applyAlignment="1">
      <alignment horizontal="left" vertical="top" wrapText="1"/>
    </xf>
    <xf numFmtId="0" fontId="4" fillId="4" borderId="0" xfId="23" applyBorder="1" applyAlignment="1">
      <alignment horizontal="left" vertical="top" wrapText="1"/>
    </xf>
    <xf numFmtId="0" fontId="4" fillId="4" borderId="39" xfId="23" applyBorder="1" applyAlignment="1">
      <alignment horizontal="left" vertical="top" wrapText="1"/>
    </xf>
    <xf numFmtId="0" fontId="4" fillId="4" borderId="40" xfId="23" applyBorder="1" applyAlignment="1">
      <alignment horizontal="left" vertical="top" wrapText="1"/>
    </xf>
    <xf numFmtId="0" fontId="0" fillId="9" borderId="0" xfId="0" applyFill="1" applyAlignment="1">
      <alignment horizontal="left" vertical="top" wrapText="1"/>
    </xf>
    <xf numFmtId="0" fontId="1" fillId="28" borderId="41" xfId="0" applyFont="1" applyFill="1" applyBorder="1" applyAlignment="1">
      <alignment horizontal="left" vertical="top" wrapText="1"/>
    </xf>
    <xf numFmtId="0" fontId="1" fillId="28" borderId="0" xfId="0" applyFont="1" applyFill="1" applyAlignment="1">
      <alignment horizontal="left" vertical="top" wrapText="1"/>
    </xf>
    <xf numFmtId="0" fontId="1" fillId="29" borderId="41" xfId="0" applyFont="1" applyFill="1" applyBorder="1" applyAlignment="1">
      <alignment horizontal="left" vertical="top" wrapText="1"/>
    </xf>
    <xf numFmtId="0" fontId="1" fillId="29" borderId="0" xfId="0" applyFont="1" applyFill="1" applyAlignment="1">
      <alignment horizontal="left" vertical="top" wrapText="1"/>
    </xf>
    <xf numFmtId="0" fontId="37" fillId="30" borderId="0" xfId="0" applyFont="1" applyFill="1" applyAlignment="1">
      <alignment horizontal="left" vertical="top"/>
    </xf>
    <xf numFmtId="0" fontId="37" fillId="31" borderId="0" xfId="0" applyFont="1" applyFill="1" applyAlignment="1">
      <alignment horizontal="left" vertical="top" wrapText="1"/>
    </xf>
    <xf numFmtId="0" fontId="37" fillId="20" borderId="0" xfId="0" applyFont="1" applyFill="1" applyAlignment="1">
      <alignment horizontal="left" vertical="top" wrapText="1"/>
    </xf>
    <xf numFmtId="0" fontId="37" fillId="10" borderId="0" xfId="0" applyFont="1" applyFill="1" applyAlignment="1">
      <alignment horizontal="left" vertical="top" wrapText="1"/>
    </xf>
    <xf numFmtId="0" fontId="9" fillId="17" borderId="41" xfId="0" applyFont="1" applyFill="1" applyBorder="1" applyAlignment="1">
      <alignment horizontal="left" vertical="top"/>
    </xf>
    <xf numFmtId="0" fontId="9" fillId="0" borderId="42" xfId="0" applyFont="1" applyBorder="1" applyAlignment="1">
      <alignment horizontal="left" vertical="top" wrapText="1"/>
    </xf>
    <xf numFmtId="0" fontId="9" fillId="0" borderId="22" xfId="0" applyFont="1" applyBorder="1" applyAlignment="1">
      <alignment horizontal="left" vertical="top" wrapText="1"/>
    </xf>
    <xf numFmtId="0" fontId="9" fillId="0" borderId="23" xfId="0" applyFont="1" applyBorder="1" applyAlignment="1">
      <alignment horizontal="left" vertical="top" wrapText="1"/>
    </xf>
    <xf numFmtId="0" fontId="22" fillId="19" borderId="42" xfId="0" applyFont="1" applyFill="1" applyBorder="1" applyAlignment="1">
      <alignment horizontal="left" vertical="center"/>
    </xf>
    <xf numFmtId="0" fontId="22" fillId="19" borderId="23" xfId="0" applyFont="1" applyFill="1" applyBorder="1" applyAlignment="1">
      <alignment horizontal="left" vertical="center"/>
    </xf>
    <xf numFmtId="0" fontId="22" fillId="19" borderId="22" xfId="0" applyFont="1" applyFill="1" applyBorder="1" applyAlignment="1">
      <alignment horizontal="left" vertical="center"/>
    </xf>
    <xf numFmtId="0" fontId="37" fillId="12" borderId="0" xfId="0" applyFont="1" applyFill="1" applyAlignment="1">
      <alignment horizontal="left" vertical="top" wrapText="1"/>
    </xf>
    <xf numFmtId="0" fontId="37" fillId="14" borderId="0" xfId="0" applyFont="1" applyFill="1" applyAlignment="1">
      <alignment horizontal="left" vertical="top" wrapText="1"/>
    </xf>
    <xf numFmtId="0" fontId="1" fillId="0" borderId="29" xfId="0" applyFont="1" applyBorder="1" applyAlignment="1">
      <alignment vertical="top" wrapText="1"/>
    </xf>
    <xf numFmtId="0" fontId="1" fillId="0" borderId="43" xfId="0" applyFont="1" applyBorder="1" applyAlignment="1">
      <alignment vertical="top" wrapText="1"/>
    </xf>
    <xf numFmtId="0" fontId="1" fillId="0" borderId="44" xfId="0" applyFont="1" applyBorder="1" applyAlignment="1">
      <alignment vertical="top" wrapText="1"/>
    </xf>
    <xf numFmtId="0" fontId="1" fillId="0" borderId="45" xfId="0" applyFont="1" applyBorder="1" applyAlignment="1">
      <alignment vertical="top" wrapText="1"/>
    </xf>
    <xf numFmtId="0" fontId="1" fillId="0" borderId="9" xfId="0" applyFont="1" applyBorder="1" applyAlignment="1">
      <alignment vertical="top" wrapText="1"/>
    </xf>
    <xf numFmtId="0" fontId="1" fillId="0" borderId="7" xfId="0" applyFont="1" applyBorder="1" applyAlignment="1">
      <alignment vertical="top" wrapText="1"/>
    </xf>
    <xf numFmtId="0" fontId="0" fillId="32" borderId="0" xfId="0" applyFill="1" applyAlignment="1">
      <alignment vertical="top" wrapText="1"/>
    </xf>
    <xf numFmtId="0" fontId="4" fillId="0" borderId="0" xfId="0" applyFont="1" applyAlignment="1">
      <alignment/>
    </xf>
    <xf numFmtId="0" fontId="32" fillId="3" borderId="1" xfId="22" applyFont="1" applyAlignment="1">
      <alignment vertical="top" wrapText="1" shrinkToFit="1"/>
    </xf>
    <xf numFmtId="0" fontId="0" fillId="0" borderId="0" xfId="0" applyAlignment="1">
      <alignment vertical="top" wrapText="1"/>
    </xf>
    <xf numFmtId="0" fontId="32" fillId="0" borderId="12" xfId="0" applyFont="1" applyBorder="1" applyAlignment="1">
      <alignment vertical="top" wrapText="1"/>
    </xf>
    <xf numFmtId="0" fontId="24" fillId="4" borderId="13" xfId="23" applyFont="1" applyBorder="1" applyAlignment="1">
      <alignment vertical="top" wrapText="1"/>
    </xf>
    <xf numFmtId="0" fontId="24" fillId="4" borderId="3" xfId="23" applyFont="1" applyAlignment="1">
      <alignment vertical="top" wrapText="1"/>
    </xf>
    <xf numFmtId="0" fontId="29" fillId="0" borderId="0" xfId="0" applyFont="1" applyAlignment="1">
      <alignment vertical="top" wrapText="1"/>
    </xf>
    <xf numFmtId="0" fontId="24" fillId="4" borderId="28" xfId="23" applyFont="1" applyBorder="1" applyAlignment="1">
      <alignment vertical="top" wrapText="1"/>
    </xf>
    <xf numFmtId="0" fontId="24" fillId="4" borderId="46" xfId="23" applyFont="1" applyBorder="1" applyAlignment="1">
      <alignment vertical="top" wrapText="1"/>
    </xf>
    <xf numFmtId="0" fontId="24" fillId="0" borderId="1" xfId="22" applyFont="1" applyFill="1" applyAlignment="1">
      <alignment vertical="top" wrapText="1" shrinkToFit="1"/>
    </xf>
    <xf numFmtId="0" fontId="2" fillId="11" borderId="12" xfId="0" applyFont="1" applyFill="1" applyBorder="1" applyAlignment="1">
      <alignment vertical="top"/>
    </xf>
    <xf numFmtId="0" fontId="2" fillId="13" borderId="12" xfId="0" applyFont="1" applyFill="1" applyBorder="1" applyAlignment="1">
      <alignment vertical="top"/>
    </xf>
    <xf numFmtId="0" fontId="4" fillId="4" borderId="3" xfId="23" applyAlignment="1">
      <alignment vertical="top" wrapText="1"/>
    </xf>
  </cellXfs>
  <cellStyles count="15">
    <cellStyle name="Normal" xfId="0"/>
    <cellStyle name="Percent" xfId="15"/>
    <cellStyle name="Currency" xfId="16"/>
    <cellStyle name="Currency [0]" xfId="17"/>
    <cellStyle name="Comma" xfId="18"/>
    <cellStyle name="Comma [0]" xfId="19"/>
    <cellStyle name="Input" xfId="20"/>
    <cellStyle name="Output" xfId="21"/>
    <cellStyle name="Beregning" xfId="22"/>
    <cellStyle name="Bemærk!" xfId="23"/>
    <cellStyle name="Link" xfId="24"/>
    <cellStyle name="Neutral" xfId="25"/>
    <cellStyle name="Forklarende tekst" xfId="26"/>
    <cellStyle name="Komma" xfId="27"/>
    <cellStyle name="Procent" xfId="28"/>
  </cellStyles>
  <dxfs count="98">
    <dxf>
      <font>
        <b/>
        <i val="0"/>
        <u val="none"/>
        <strike val="0"/>
        <sz val="10"/>
        <name val="Verdana"/>
        <color rgb="FF000000"/>
        <condense val="0"/>
        <extend val="0"/>
      </font>
      <numFmt numFmtId="177" formatCode="0"/>
      <alignment horizontal="center" vertical="center" textRotation="0" wrapText="1" shrinkToFit="1" readingOrder="0"/>
    </dxf>
    <dxf>
      <font>
        <b/>
        <i val="0"/>
        <u val="none"/>
        <strike val="0"/>
        <sz val="10"/>
        <name val="Verdana"/>
        <color rgb="FF000000"/>
        <condense val="0"/>
        <extend val="0"/>
      </font>
      <alignment horizontal="left" vertical="center" textRotation="0" wrapText="1" shrinkToFit="1" readingOrder="0"/>
    </dxf>
    <dxf>
      <font>
        <i val="0"/>
        <u val="none"/>
        <strike val="0"/>
        <sz val="10"/>
        <name val="Verdana"/>
        <color rgb="FF000000"/>
      </font>
    </dxf>
    <dxf>
      <font>
        <i val="0"/>
        <u val="none"/>
        <strike val="0"/>
        <sz val="12"/>
        <name val="Verdana"/>
        <color rgb="FF000000"/>
      </font>
      <alignment horizontal="center" vertical="center" textRotation="0" wrapText="1" shrinkToFit="1" readingOrder="0"/>
    </dxf>
    <dxf>
      <font>
        <b/>
        <i val="0"/>
        <u val="none"/>
        <strike val="0"/>
        <sz val="10"/>
        <name val="Verdana"/>
        <color rgb="FF000000"/>
        <condense val="0"/>
        <extend val="0"/>
      </font>
      <numFmt numFmtId="178" formatCode="0.00%"/>
      <alignment horizontal="center" vertical="center" textRotation="0" wrapText="1" shrinkToFit="1" readingOrder="0"/>
    </dxf>
    <dxf>
      <font>
        <b/>
        <i val="0"/>
        <u val="none"/>
        <strike val="0"/>
        <sz val="10"/>
        <name val="Verdana"/>
        <color rgb="FF000000"/>
        <condense val="0"/>
        <extend val="0"/>
      </font>
      <numFmt numFmtId="167" formatCode="[$DKK]\ #,##0.00"/>
      <alignment horizontal="center" vertical="center" textRotation="0" wrapText="1" shrinkToFit="1" readingOrder="0"/>
    </dxf>
    <dxf>
      <font>
        <b/>
        <i val="0"/>
        <u val="none"/>
        <strike val="0"/>
        <sz val="10"/>
        <name val="Verdana"/>
        <color rgb="FF000000"/>
        <condense val="0"/>
        <extend val="0"/>
      </font>
      <alignment horizontal="center" vertical="center" textRotation="0" wrapText="1" shrinkToFit="1" readingOrder="0"/>
    </dxf>
    <dxf>
      <font>
        <b/>
        <i val="0"/>
        <u val="none"/>
        <strike val="0"/>
        <sz val="12"/>
        <name val="Verdana"/>
        <color rgb="FF000000"/>
        <condense val="0"/>
        <extend val="0"/>
      </font>
      <alignment horizontal="center" vertical="center" textRotation="0" wrapText="1" shrinkToFit="1" readingOrder="0"/>
    </dxf>
    <dxf>
      <font>
        <b/>
        <i val="0"/>
        <u val="none"/>
        <strike val="0"/>
        <sz val="10"/>
        <name val="Verdana"/>
        <color rgb="FF000000"/>
        <condense val="0"/>
        <extend val="0"/>
      </font>
      <numFmt numFmtId="177" formatCode="0"/>
      <alignment horizontal="center" vertical="center" textRotation="0" wrapText="1" shrinkToFit="1" readingOrder="0"/>
    </dxf>
    <dxf>
      <font>
        <b/>
        <i val="0"/>
        <u val="none"/>
        <strike val="0"/>
        <sz val="10"/>
        <name val="Verdana"/>
        <color rgb="FF000000"/>
        <condense val="0"/>
        <extend val="0"/>
      </font>
      <alignment horizontal="left" vertical="center" textRotation="0" wrapText="1" shrinkToFit="1" readingOrder="0"/>
    </dxf>
    <dxf>
      <font>
        <i val="0"/>
        <u val="none"/>
        <strike val="0"/>
        <sz val="12"/>
        <name val="Verdana"/>
        <color rgb="FF000000"/>
      </font>
      <alignment horizontal="center" vertical="center" textRotation="0" wrapText="1" shrinkToFit="1" readingOrder="0"/>
    </dxf>
    <dxf>
      <font>
        <b/>
        <i val="0"/>
        <u val="none"/>
        <strike val="0"/>
        <sz val="10"/>
        <name val="Verdana"/>
        <color rgb="FF000000"/>
        <condense val="0"/>
        <extend val="0"/>
      </font>
      <alignment horizontal="center" vertical="center" textRotation="0" wrapText="1" shrinkToFit="1" readingOrder="0"/>
    </dxf>
    <dxf>
      <font>
        <b/>
        <i val="0"/>
        <u val="none"/>
        <strike val="0"/>
        <sz val="10"/>
        <name val="Verdana"/>
        <color rgb="FF000000"/>
        <condense val="0"/>
        <extend val="0"/>
      </font>
      <numFmt numFmtId="177" formatCode="0"/>
      <alignment horizontal="center" vertical="center" textRotation="0" wrapText="1" shrinkToFit="1" readingOrder="0"/>
    </dxf>
    <dxf>
      <font>
        <b/>
        <i val="0"/>
        <u val="none"/>
        <strike val="0"/>
        <sz val="10"/>
        <name val="Verdana"/>
        <color rgb="FF000000"/>
        <condense val="0"/>
        <extend val="0"/>
      </font>
      <alignment horizontal="left" vertical="center" textRotation="0" wrapText="1" shrinkToFit="1" readingOrder="0"/>
    </dxf>
    <dxf>
      <font>
        <b/>
        <i val="0"/>
        <u val="none"/>
        <strike val="0"/>
        <sz val="12"/>
        <name val="Verdana"/>
        <color rgb="FF000000"/>
        <condense val="0"/>
        <extend val="0"/>
      </font>
      <alignment horizontal="center" vertical="center" textRotation="0" wrapText="1" shrinkToFit="1" readingOrder="0"/>
    </dxf>
    <dxf>
      <font>
        <b/>
        <i val="0"/>
        <u val="none"/>
        <strike val="0"/>
        <sz val="10"/>
        <name val="Verdana"/>
        <color rgb="FF000000"/>
        <condense val="0"/>
        <extend val="0"/>
      </font>
      <fill>
        <patternFill patternType="solid">
          <bgColor theme="0"/>
        </patternFill>
      </fill>
      <alignment horizontal="left" vertical="top" textRotation="0" wrapText="1" shrinkToFit="1" readingOrder="0"/>
    </dxf>
    <dxf>
      <font>
        <b/>
        <i val="0"/>
        <u val="none"/>
        <strike val="0"/>
        <sz val="10"/>
        <name val="Verdana"/>
        <color rgb="FF000000"/>
        <condense val="0"/>
        <extend val="0"/>
      </font>
      <fill>
        <patternFill patternType="solid">
          <bgColor theme="0"/>
        </patternFill>
      </fill>
      <alignment horizontal="left" vertical="top" textRotation="0" wrapText="1" shrinkToFit="1" readingOrder="0"/>
    </dxf>
    <dxf>
      <font>
        <b val="0"/>
        <i val="0"/>
        <u val="none"/>
        <strike val="0"/>
        <sz val="10"/>
        <name val="Verdana"/>
        <color theme="4" tint="-0.24997000396251678"/>
        <condense val="0"/>
        <extend val="0"/>
      </font>
      <fill>
        <patternFill patternType="solid">
          <bgColor theme="0"/>
        </patternFill>
      </fill>
      <alignment horizontal="left" vertical="top" textRotation="0" wrapText="1" shrinkToFit="1" readingOrder="0"/>
    </dxf>
    <dxf>
      <font>
        <b/>
        <i val="0"/>
        <u val="none"/>
        <strike val="0"/>
        <sz val="12"/>
        <name val="Verdana"/>
      </font>
      <alignment horizontal="center" vertical="center" textRotation="0" wrapText="1" shrinkToFit="1" readingOrder="0"/>
    </dxf>
    <dxf>
      <font>
        <b/>
        <i val="0"/>
        <u val="none"/>
        <strike val="0"/>
        <sz val="10"/>
        <name val="Verdana"/>
        <color rgb="FF000000"/>
        <condense val="0"/>
        <extend val="0"/>
      </font>
      <fill>
        <patternFill patternType="solid">
          <bgColor theme="0"/>
        </patternFill>
      </fill>
      <alignment horizontal="left" vertical="top" textRotation="0" wrapText="1" shrinkToFit="1" readingOrder="0"/>
    </dxf>
    <dxf>
      <font>
        <b/>
        <i val="0"/>
        <u val="none"/>
        <strike val="0"/>
        <sz val="10"/>
        <name val="Verdana"/>
        <color rgb="FF000000"/>
        <condense val="0"/>
        <extend val="0"/>
      </font>
      <fill>
        <patternFill patternType="solid">
          <bgColor theme="0"/>
        </patternFill>
      </fill>
      <alignment horizontal="left" vertical="top" textRotation="0" wrapText="1" shrinkToFit="1" readingOrder="0"/>
    </dxf>
    <dxf>
      <font>
        <b val="0"/>
        <i val="0"/>
        <u val="none"/>
        <strike val="0"/>
        <sz val="10"/>
        <name val="Verdana"/>
        <color rgb="FF000000"/>
        <condense val="0"/>
        <extend val="0"/>
      </font>
      <fill>
        <patternFill patternType="solid">
          <bgColor theme="0"/>
        </patternFill>
      </fill>
      <alignment horizontal="left" vertical="top" textRotation="0" wrapText="1" shrinkToFit="1" readingOrder="0"/>
    </dxf>
    <dxf>
      <font>
        <b/>
        <i val="0"/>
        <u val="none"/>
        <strike val="0"/>
        <sz val="12"/>
        <name val="Verdana"/>
      </font>
      <alignment horizontal="center" vertical="center" textRotation="0" wrapText="1" shrinkToFit="1" readingOrder="0"/>
    </dxf>
    <dxf>
      <font>
        <b/>
        <i val="0"/>
        <u val="none"/>
        <strike val="0"/>
        <sz val="10"/>
        <name val="Verdana"/>
        <color rgb="FF000000"/>
        <condense val="0"/>
        <extend val="0"/>
      </font>
      <fill>
        <patternFill patternType="solid">
          <bgColor theme="0"/>
        </patternFill>
      </fill>
      <alignment horizontal="left" vertical="top" textRotation="0" wrapText="1" shrinkToFit="1" readingOrder="0"/>
    </dxf>
    <dxf>
      <font>
        <b/>
        <i val="0"/>
        <u val="none"/>
        <strike val="0"/>
        <sz val="10"/>
        <name val="Verdana"/>
        <color rgb="FF000000"/>
        <condense val="0"/>
        <extend val="0"/>
      </font>
      <fill>
        <patternFill patternType="solid">
          <bgColor theme="0"/>
        </patternFill>
      </fill>
      <alignment horizontal="left" vertical="top" textRotation="0" wrapText="1" shrinkToFit="1" readingOrder="0"/>
    </dxf>
    <dxf>
      <font>
        <b val="0"/>
        <i val="0"/>
        <u val="none"/>
        <strike val="0"/>
        <sz val="10"/>
        <name val="Verdana"/>
        <color rgb="FF000000"/>
        <condense val="0"/>
        <extend val="0"/>
      </font>
      <fill>
        <patternFill patternType="solid">
          <bgColor theme="0"/>
        </patternFill>
      </fill>
      <alignment horizontal="left" vertical="top" textRotation="0" wrapText="1" shrinkToFit="1" readingOrder="0"/>
    </dxf>
    <dxf>
      <font>
        <b/>
        <i val="0"/>
        <u val="none"/>
        <strike val="0"/>
        <sz val="12"/>
        <name val="Verdana"/>
      </font>
      <alignment horizontal="center" vertical="center" textRotation="0" wrapText="1" shrinkToFit="1" readingOrder="0"/>
    </dxf>
    <dxf>
      <font>
        <b/>
        <i val="0"/>
        <u val="none"/>
        <strike val="0"/>
        <sz val="10"/>
        <name val="Verdana"/>
        <color rgb="FF000000"/>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i val="0"/>
        <u val="none"/>
        <strike val="0"/>
        <sz val="10"/>
        <name val="Verdana"/>
        <color rgb="FF000000"/>
        <condense val="0"/>
        <extend val="0"/>
      </font>
      <fill>
        <patternFill patternType="solid">
          <bgColor theme="0"/>
        </patternFill>
      </fill>
      <alignment horizontal="left" vertical="center" textRotation="0" wrapText="1" shrinkToFit="1" readingOrder="0"/>
      <border>
        <left style="thin"/>
        <right style="thin"/>
        <top style="thin"/>
        <bottom style="thin"/>
        <vertical/>
        <horizontal/>
      </border>
    </dxf>
    <dxf>
      <font>
        <b val="0"/>
        <i val="0"/>
        <u val="none"/>
        <strike val="0"/>
        <sz val="10"/>
        <name val="Verdana"/>
        <color rgb="FF000000"/>
        <condense val="0"/>
        <extend val="0"/>
      </font>
      <fill>
        <patternFill patternType="solid">
          <bgColor theme="0"/>
        </patternFill>
      </fill>
      <alignment horizontal="left" vertical="top" textRotation="0" wrapText="1" shrinkToFit="1" readingOrder="0"/>
      <border>
        <left style="thin"/>
        <right style="thin"/>
        <top style="thin"/>
        <bottom style="thin"/>
        <vertical/>
        <horizontal/>
      </border>
    </dxf>
    <dxf>
      <font>
        <b/>
        <i val="0"/>
        <u val="none"/>
        <strike val="0"/>
        <sz val="12"/>
        <name val="Verdana"/>
        <color rgb="FF000000"/>
      </font>
      <alignment horizontal="center" vertical="center" textRotation="0" wrapText="1" shrinkToFit="1" readingOrder="0"/>
    </dxf>
    <dxf>
      <font>
        <b/>
        <i val="0"/>
        <u val="none"/>
        <strike val="0"/>
        <sz val="10"/>
        <name val="Verdana"/>
        <color rgb="FF000000"/>
        <condense val="0"/>
        <extend val="0"/>
      </font>
      <fill>
        <patternFill patternType="solid">
          <bgColor theme="0"/>
        </patternFill>
      </fill>
      <alignment horizontal="left" vertical="top" textRotation="0" wrapText="1" shrinkToFit="1" readingOrder="0"/>
    </dxf>
    <dxf>
      <font>
        <b/>
        <i val="0"/>
        <u val="none"/>
        <strike val="0"/>
        <sz val="10"/>
        <name val="Verdana"/>
        <color rgb="FF000000"/>
        <condense val="0"/>
        <extend val="0"/>
      </font>
      <fill>
        <patternFill patternType="solid">
          <bgColor theme="0"/>
        </patternFill>
      </fill>
      <alignment horizontal="left" vertical="top" textRotation="0" wrapText="1" shrinkToFit="1" readingOrder="0"/>
    </dxf>
    <dxf>
      <font>
        <b/>
        <i val="0"/>
        <u val="none"/>
        <strike val="0"/>
        <sz val="10"/>
        <name val="Verdana"/>
        <color rgb="FF000000"/>
        <condense val="0"/>
        <extend val="0"/>
      </font>
      <fill>
        <patternFill patternType="solid">
          <bgColor theme="0"/>
        </patternFill>
      </fill>
      <alignment horizontal="left" vertical="top" textRotation="0" wrapText="1" shrinkToFit="1" readingOrder="0"/>
    </dxf>
    <dxf>
      <font>
        <b/>
        <i val="0"/>
        <u val="none"/>
        <strike val="0"/>
        <sz val="10"/>
        <name val="Verdana"/>
        <color rgb="FF000000"/>
        <condense val="0"/>
        <extend val="0"/>
      </font>
      <fill>
        <patternFill patternType="solid">
          <bgColor theme="0"/>
        </patternFill>
      </fill>
      <alignment horizontal="left" vertical="top" textRotation="0" wrapText="1" shrinkToFit="1" readingOrder="0"/>
    </dxf>
    <dxf>
      <font>
        <b/>
        <i val="0"/>
        <u val="none"/>
        <strike val="0"/>
        <sz val="10"/>
        <name val="Verdana"/>
        <color rgb="FF000000"/>
        <condense val="0"/>
        <extend val="0"/>
      </font>
      <alignment horizontal="left" vertical="top" textRotation="0" wrapText="1" shrinkToFit="1" readingOrder="0"/>
    </dxf>
    <dxf>
      <font>
        <b/>
        <i val="0"/>
        <u val="none"/>
        <strike val="0"/>
        <sz val="10"/>
        <name val="Verdana"/>
        <color rgb="FF000000"/>
        <condense val="0"/>
        <extend val="0"/>
      </font>
      <fill>
        <patternFill patternType="solid">
          <bgColor theme="0"/>
        </patternFill>
      </fill>
      <alignment horizontal="left" vertical="top" textRotation="0" wrapText="1" shrinkToFit="1" readingOrder="0"/>
    </dxf>
    <dxf>
      <font>
        <b val="0"/>
        <i val="0"/>
        <u val="none"/>
        <strike val="0"/>
        <sz val="10"/>
        <name val="Verdana"/>
        <color rgb="FF000000"/>
        <condense val="0"/>
        <extend val="0"/>
      </font>
      <fill>
        <patternFill patternType="solid">
          <bgColor theme="0"/>
        </patternFill>
      </fill>
      <alignment horizontal="left" vertical="top" textRotation="0" wrapText="1" shrinkToFit="1" readingOrder="0"/>
    </dxf>
    <dxf>
      <font>
        <b/>
        <i val="0"/>
        <u val="none"/>
        <strike val="0"/>
        <sz val="10"/>
        <name val="Verdana"/>
        <color rgb="FF000000"/>
        <condense val="0"/>
        <extend val="0"/>
      </font>
      <fill>
        <patternFill patternType="solid">
          <bgColor theme="0"/>
        </patternFill>
      </fill>
      <alignment horizontal="left" vertical="top" textRotation="0" wrapText="1" shrinkToFit="1" readingOrder="0"/>
    </dxf>
    <dxf>
      <font>
        <b/>
        <i val="0"/>
        <u val="none"/>
        <strike val="0"/>
        <sz val="12"/>
        <name val="Verdana"/>
        <color rgb="FF000000"/>
        <condense val="0"/>
        <extend val="0"/>
      </font>
      <fill>
        <patternFill patternType="solid">
          <bgColor theme="0"/>
        </patternFill>
      </fill>
      <alignment horizontal="center" vertical="center" textRotation="0" wrapText="1" shrinkToFit="1" readingOrder="0"/>
    </dxf>
    <dxf>
      <font>
        <b/>
        <i val="0"/>
        <u val="none"/>
        <strike val="0"/>
        <sz val="10"/>
        <name val="Verdana"/>
        <color rgb="FF000000"/>
        <condense val="0"/>
        <extend val="0"/>
      </font>
      <fill>
        <patternFill patternType="solid">
          <bgColor theme="0"/>
        </patternFill>
      </fill>
      <alignment horizontal="left" vertical="top" textRotation="0" wrapText="1" shrinkToFit="1" readingOrder="0"/>
    </dxf>
    <dxf>
      <font>
        <b/>
        <i val="0"/>
        <u val="none"/>
        <strike val="0"/>
        <sz val="10"/>
        <name val="Verdana"/>
        <color rgb="FF000000"/>
        <condense val="0"/>
        <extend val="0"/>
      </font>
      <fill>
        <patternFill patternType="solid">
          <bgColor theme="0"/>
        </patternFill>
      </fill>
      <alignment horizontal="left" vertical="top" textRotation="0" wrapText="1" shrinkToFit="1" readingOrder="0"/>
    </dxf>
    <dxf>
      <font>
        <b/>
        <i val="0"/>
        <u val="none"/>
        <strike val="0"/>
        <sz val="24"/>
        <name val="Verdana"/>
        <color rgb="FF000000"/>
        <condense val="0"/>
        <extend val="0"/>
      </font>
      <fill>
        <patternFill patternType="solid">
          <bgColor theme="0"/>
        </patternFill>
      </fill>
      <alignment horizontal="center" vertical="center" textRotation="0" wrapText="1" shrinkToFit="1" readingOrder="0"/>
    </dxf>
    <dxf>
      <font>
        <b/>
        <i val="0"/>
        <u val="none"/>
        <strike val="0"/>
        <sz val="24"/>
        <name val="Verdana"/>
        <color rgb="FF000000"/>
        <condense val="0"/>
        <extend val="0"/>
      </font>
      <fill>
        <patternFill patternType="solid">
          <bgColor theme="0"/>
        </patternFill>
      </fill>
      <alignment horizontal="center" vertical="center" textRotation="0" wrapText="1" shrinkToFit="1" readingOrder="0"/>
    </dxf>
    <dxf>
      <font>
        <b val="0"/>
        <i val="0"/>
        <u val="none"/>
        <strike val="0"/>
        <sz val="10"/>
        <name val="Verdana"/>
        <color rgb="FF000000"/>
        <condense val="0"/>
        <extend val="0"/>
      </font>
      <fill>
        <patternFill patternType="solid">
          <bgColor theme="0"/>
        </patternFill>
      </fill>
      <alignment horizontal="left" vertical="top" textRotation="0" wrapText="1" shrinkToFit="1" readingOrder="0"/>
    </dxf>
    <dxf>
      <font>
        <b/>
        <i val="0"/>
        <u val="none"/>
        <strike val="0"/>
        <sz val="12"/>
        <name val="Verdana"/>
        <color rgb="FF000000"/>
        <condense val="0"/>
        <extend val="0"/>
      </font>
      <alignment horizontal="center" vertical="center" textRotation="0" wrapText="1" shrinkToFit="1" readingOrder="0"/>
    </dxf>
    <dxf>
      <font>
        <b/>
        <i val="0"/>
        <u val="none"/>
        <strike val="0"/>
        <sz val="10"/>
        <name val="Verdana"/>
        <color rgb="FF000000"/>
        <condense val="0"/>
        <extend val="0"/>
      </font>
      <fill>
        <patternFill patternType="solid">
          <bgColor theme="0"/>
        </patternFill>
      </fill>
      <alignment horizontal="left" vertical="top" textRotation="0" wrapText="1" shrinkToFit="1" readingOrder="0"/>
    </dxf>
    <dxf>
      <font>
        <b/>
        <i val="0"/>
        <u val="none"/>
        <strike val="0"/>
        <sz val="10"/>
        <name val="Verdana"/>
        <color rgb="FF000000"/>
        <condense val="0"/>
        <extend val="0"/>
      </font>
      <alignment horizontal="left" vertical="top" textRotation="0" wrapText="1" shrinkToFit="1" readingOrder="0"/>
    </dxf>
    <dxf>
      <font>
        <i val="0"/>
        <u val="none"/>
        <strike val="0"/>
        <sz val="12"/>
        <name val="Verdana"/>
        <color rgb="FF000000"/>
      </font>
      <alignment horizontal="center" vertical="center" textRotation="0" wrapText="1" shrinkToFit="1" readingOrder="0"/>
    </dxf>
    <dxf>
      <font>
        <i val="0"/>
        <u val="none"/>
        <strike val="0"/>
        <sz val="10"/>
        <name val="Verdana"/>
        <color rgb="FF000000"/>
      </font>
    </dxf>
    <dxf>
      <font>
        <i val="0"/>
        <u val="none"/>
        <strike val="0"/>
        <sz val="10"/>
        <name val="Verdana"/>
        <color rgb="FF000000"/>
      </font>
    </dxf>
    <dxf>
      <font>
        <i val="0"/>
        <u val="none"/>
        <strike val="0"/>
        <sz val="10"/>
        <name val="Verdana"/>
        <color rgb="FF000000"/>
      </font>
    </dxf>
    <dxf>
      <font>
        <i val="0"/>
        <u val="none"/>
        <strike val="0"/>
        <sz val="10"/>
        <name val="Verdana"/>
        <color rgb="FF000000"/>
      </font>
    </dxf>
    <dxf>
      <font>
        <b/>
        <i val="0"/>
        <u val="none"/>
        <strike val="0"/>
        <sz val="12"/>
        <name val="Verdana"/>
        <color rgb="FF000000"/>
      </font>
      <alignment horizontal="center" vertical="center" textRotation="0" wrapText="1" shrinkToFit="1" readingOrder="0"/>
    </dxf>
    <dxf>
      <font>
        <b/>
        <i val="0"/>
        <u val="none"/>
        <strike val="0"/>
        <sz val="10"/>
        <name val="Verdana"/>
        <color rgb="FF000000"/>
        <condense val="0"/>
        <extend val="0"/>
      </font>
      <fill>
        <patternFill patternType="solid">
          <bgColor theme="0"/>
        </patternFill>
      </fill>
      <alignment horizontal="left" vertical="top" textRotation="0" wrapText="1" shrinkToFit="1" readingOrder="0"/>
    </dxf>
    <dxf>
      <font>
        <i val="0"/>
        <u val="none"/>
        <strike val="0"/>
        <sz val="12"/>
        <name val="Verdana"/>
        <color rgb="FF000000"/>
      </font>
      <alignment horizontal="center" vertical="center" textRotation="0" wrapText="1" shrinkToFit="1" readingOrder="0"/>
    </dxf>
    <dxf>
      <font>
        <b/>
        <i val="0"/>
        <u val="none"/>
        <strike val="0"/>
        <sz val="10"/>
        <name val="Verdana"/>
        <color rgb="FF000000"/>
        <condense val="0"/>
        <extend val="0"/>
      </font>
      <fill>
        <patternFill patternType="solid">
          <bgColor theme="0" tint="-0.1499900072813034"/>
        </patternFill>
      </fill>
      <alignment horizontal="left" vertical="top" textRotation="0" wrapText="1" shrinkToFit="1" readingOrder="0"/>
      <border>
        <left style="thin"/>
        <right style="thin"/>
        <top style="thin"/>
        <bottom style="thin"/>
        <vertical/>
        <horizontal/>
      </border>
    </dxf>
    <dxf>
      <font>
        <b val="0"/>
        <i val="0"/>
        <u val="none"/>
        <strike val="0"/>
        <sz val="10"/>
        <name val="Verdana"/>
        <color rgb="FF000000"/>
        <condense val="0"/>
        <extend val="0"/>
      </font>
      <fill>
        <patternFill patternType="solid">
          <bgColor theme="0"/>
        </patternFill>
      </fill>
      <alignment horizontal="left" vertical="top" textRotation="0" wrapText="1" shrinkToFit="1" readingOrder="0"/>
      <border>
        <left style="thin"/>
        <right style="thin"/>
        <top style="thin"/>
        <bottom style="thin"/>
        <vertical/>
        <horizontal/>
      </border>
    </dxf>
    <dxf>
      <font>
        <b val="0"/>
        <i val="0"/>
        <u val="none"/>
        <strike val="0"/>
        <sz val="10"/>
        <name val="Verdana"/>
        <color rgb="FF000000"/>
        <condense val="0"/>
        <extend val="0"/>
      </font>
      <fill>
        <patternFill patternType="solid">
          <bgColor theme="0"/>
        </patternFill>
      </fill>
      <alignment horizontal="left" vertical="top" textRotation="0" wrapText="1" shrinkToFit="1" readingOrder="0"/>
      <border>
        <left style="thin"/>
        <right style="thin"/>
        <top style="thin"/>
        <bottom style="thin"/>
        <vertical/>
        <horizontal/>
      </border>
    </dxf>
    <dxf>
      <font>
        <i val="0"/>
        <u val="none"/>
        <strike val="0"/>
        <sz val="12"/>
        <name val="Verdana"/>
        <color rgb="FF000000"/>
      </font>
      <alignment horizontal="center" vertical="center" textRotation="0" wrapText="1" shrinkToFit="1" readingOrder="0"/>
    </dxf>
    <dxf>
      <fill>
        <patternFill>
          <bgColor theme="5" tint="0.5999600291252136"/>
        </patternFill>
      </fill>
      <border/>
    </dxf>
    <dxf>
      <fill>
        <patternFill>
          <bgColor theme="6" tint="0.5999600291252136"/>
        </patternFill>
      </fill>
      <border/>
    </dxf>
    <dxf>
      <fill>
        <patternFill>
          <bgColor theme="5" tint="0.5999600291252136"/>
        </patternFill>
      </fill>
      <border/>
    </dxf>
    <dxf>
      <fill>
        <patternFill>
          <bgColor theme="6" tint="0.5999600291252136"/>
        </patternFill>
      </fill>
      <border/>
    </dxf>
    <dxf>
      <fill>
        <patternFill>
          <bgColor theme="5" tint="0.5999600291252136"/>
        </patternFill>
      </fill>
      <border/>
    </dxf>
    <dxf>
      <fill>
        <patternFill>
          <bgColor theme="6" tint="0.5999600291252136"/>
        </patternFill>
      </fill>
      <border/>
    </dxf>
    <dxf>
      <fill>
        <patternFill>
          <bgColor theme="5" tint="0.5999600291252136"/>
        </patternFill>
      </fill>
      <border/>
    </dxf>
    <dxf>
      <fill>
        <patternFill>
          <bgColor theme="6" tint="0.5999600291252136"/>
        </patternFill>
      </fill>
      <border/>
    </dxf>
    <dxf>
      <fill>
        <patternFill>
          <bgColor theme="5" tint="0.5999600291252136"/>
        </patternFill>
      </fill>
      <border/>
    </dxf>
    <dxf>
      <fill>
        <patternFill>
          <bgColor theme="6" tint="0.5999600291252136"/>
        </patternFill>
      </fill>
      <border/>
    </dxf>
    <dxf>
      <fill>
        <patternFill>
          <bgColor theme="6" tint="0.5999600291252136"/>
        </patternFill>
      </fill>
      <border/>
    </dxf>
    <dxf>
      <fill>
        <patternFill>
          <bgColor theme="5" tint="0.5999600291252136"/>
        </patternFill>
      </fill>
      <border/>
    </dxf>
    <dxf>
      <fill>
        <patternFill>
          <bgColor theme="6" tint="0.5999600291252136"/>
        </patternFill>
      </fill>
      <border/>
    </dxf>
    <dxf>
      <fill>
        <patternFill>
          <bgColor theme="6" tint="0.5999600291252136"/>
        </patternFill>
      </fill>
      <border/>
    </dxf>
    <dxf>
      <fill>
        <patternFill>
          <bgColor theme="5" tint="0.5999600291252136"/>
        </patternFill>
      </fill>
      <border/>
    </dxf>
    <dxf>
      <fill>
        <patternFill>
          <bgColor theme="5" tint="0.5999600291252136"/>
        </patternFill>
      </fill>
      <border/>
    </dxf>
    <dxf>
      <fill>
        <patternFill>
          <bgColor theme="6" tint="0.5999600291252136"/>
        </patternFill>
      </fill>
      <border/>
    </dxf>
    <dxf>
      <fill>
        <patternFill>
          <bgColor theme="6" tint="0.5999600291252136"/>
        </patternFill>
      </fill>
      <border/>
    </dxf>
    <dxf>
      <fill>
        <patternFill>
          <bgColor theme="5" tint="0.5999600291252136"/>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C000"/>
        </patternFill>
      </fill>
      <border/>
    </dxf>
    <dxf>
      <fill>
        <patternFill>
          <bgColor rgb="FF00B050"/>
        </patternFill>
      </fill>
      <border/>
    </dxf>
    <dxf>
      <font>
        <color auto="1"/>
      </font>
      <fill>
        <patternFill>
          <bgColor rgb="FFFFC000"/>
        </patternFill>
      </fill>
      <border/>
    </dxf>
    <dxf>
      <fill>
        <patternFill>
          <bgColor rgb="FF00B050"/>
        </patternFill>
      </fill>
      <border/>
    </dxf>
    <dxf>
      <fill>
        <patternFill>
          <bgColor rgb="FFFF0000"/>
        </patternFill>
      </fill>
      <border/>
    </dxf>
    <dxf>
      <fill>
        <patternFill>
          <bgColor rgb="FF00B050"/>
        </patternFill>
      </fill>
      <border/>
    </dxf>
    <dxf>
      <fill>
        <patternFill>
          <bgColor rgb="FF00B050"/>
        </patternFill>
      </fill>
      <border/>
    </dxf>
    <dxf>
      <fill>
        <patternFill>
          <bgColor rgb="FFFF0000"/>
        </patternFill>
      </fill>
      <border/>
    </dxf>
    <dxf>
      <fill>
        <patternFill>
          <bgColor rgb="FFFF0000"/>
        </patternFill>
      </fill>
      <border/>
    </dxf>
    <dxf>
      <fill>
        <patternFill>
          <bgColor rgb="FF00B050"/>
        </patternFill>
      </fill>
      <border/>
    </dxf>
    <dxf>
      <fill>
        <patternFill>
          <bgColor rgb="FF00B050"/>
        </patternFill>
      </fill>
      <border/>
    </dxf>
    <dxf>
      <fill>
        <patternFill>
          <bgColor rgb="FFFF0000"/>
        </patternFill>
      </fill>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0" i="0" u="none" baseline="0">
                <a:latin typeface="Calibri"/>
                <a:ea typeface="Calibri"/>
                <a:cs typeface="Calibri"/>
              </a:rPr>
              <a:t>3.2.4 Input/output - Energi - Mulighedsvurdering</a:t>
            </a:r>
          </a:p>
        </c:rich>
      </c:tx>
      <c:layout/>
      <c:overlay val="0"/>
      <c:spPr>
        <a:noFill/>
        <a:ln>
          <a:noFill/>
        </a:ln>
      </c:spPr>
    </c:title>
    <c:plotArea>
      <c:layout/>
      <c:radarChart>
        <c:radarStyle val="marker"/>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cat>
            <c:strRef>
              <c:f>'Part 3.2 - Energy'!$A$48:$F$48</c:f>
              <c:strCache/>
            </c:strRef>
          </c:cat>
          <c:val>
            <c:numRef>
              <c:f>'Part 3.2 - Energy'!$A$50:$F$50</c:f>
              <c:numCache/>
            </c:numRef>
          </c:val>
        </c:ser>
        <c:axId val="31329885"/>
        <c:axId val="9456870"/>
      </c:radarChart>
      <c:catAx>
        <c:axId val="31329885"/>
        <c:scaling>
          <c:orientation val="minMax"/>
        </c:scaling>
        <c:axPos val="b"/>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9456870"/>
        <c:crosses val="autoZero"/>
        <c:auto val="1"/>
        <c:lblOffset val="100"/>
        <c:noMultiLvlLbl val="0"/>
      </c:catAx>
      <c:valAx>
        <c:axId val="9456870"/>
        <c:scaling>
          <c:orientation val="minMax"/>
          <c:max val="5"/>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1329885"/>
        <c:crosses val="autoZero"/>
        <c:crossBetween val="between"/>
        <c:dispUnits/>
        <c:majorUnit val="1"/>
        <c:minorUnit val="1"/>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a-DK"/>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doughnutChart>
        <c:varyColors val="1"/>
        <c:ser>
          <c:idx val="1"/>
          <c:order val="0"/>
          <c:tx>
            <c:strRef>
              <c:f>'Part 6 - Summary'!$C$83</c:f>
              <c:strCache>
                <c:ptCount val="1"/>
                <c:pt idx="0">
                  <c:v>Share (pct)</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solidFill>
              <a:ln w="19050">
                <a:solidFill>
                  <a:schemeClr val="bg1"/>
                </a:solidFill>
              </a:ln>
            </c:spPr>
          </c:dPt>
          <c:dPt>
            <c:idx val="1"/>
            <c:spPr>
              <a:solidFill>
                <a:schemeClr val="accent1"/>
              </a:solidFill>
              <a:ln w="19050">
                <a:solidFill>
                  <a:schemeClr val="bg1"/>
                </a:solidFill>
              </a:ln>
            </c:spPr>
          </c:dPt>
          <c:dPt>
            <c:idx val="2"/>
            <c:spPr>
              <a:solidFill>
                <a:schemeClr val="bg2">
                  <a:lumMod val="50000"/>
                </a:schemeClr>
              </a:solidFill>
              <a:ln w="19050">
                <a:solidFill>
                  <a:schemeClr val="bg1"/>
                </a:solidFill>
              </a:ln>
            </c:spPr>
          </c:dPt>
          <c:dLbls>
            <c:numFmt formatCode="General" sourceLinked="1"/>
            <c:showLegendKey val="0"/>
            <c:showVal val="0"/>
            <c:showBubbleSize val="0"/>
            <c:showCatName val="0"/>
            <c:showSerName val="0"/>
            <c:showLeaderLines val="1"/>
            <c:showPercent val="0"/>
          </c:dLbls>
          <c:cat>
            <c:strRef>
              <c:f>'Part 6 - Summary'!$A$84:$A$86</c:f>
              <c:strCache/>
            </c:strRef>
          </c:cat>
          <c:val>
            <c:numRef>
              <c:f>'Part 6 - Summary'!$C$84:$C$86</c:f>
              <c:numCache/>
            </c:numRef>
          </c:val>
        </c:ser>
        <c:holeSize val="75"/>
      </c:doughnutChart>
      <c:spPr>
        <a:noFill/>
        <a:ln>
          <a:noFill/>
        </a:ln>
      </c:spPr>
    </c:plotArea>
    <c:legend>
      <c:legendPos val="b"/>
      <c:layout/>
      <c:overlay val="0"/>
      <c:spPr>
        <a:noFill/>
        <a:ln>
          <a:noFill/>
        </a:ln>
      </c:spPr>
      <c:txPr>
        <a:bodyPr vert="horz" rot="0"/>
        <a:lstStyle/>
        <a:p>
          <a:pPr>
            <a:defRPr lang="en-US" cap="none" sz="3200" b="0" i="0" u="none" baseline="0">
              <a:solidFill>
                <a:schemeClr val="tx1">
                  <a:lumMod val="65000"/>
                  <a:lumOff val="35000"/>
                </a:schemeClr>
              </a:solidFill>
              <a:latin typeface="Verdana"/>
              <a:ea typeface="Verdana"/>
              <a:cs typeface="Verdana"/>
            </a:defRPr>
          </a:pPr>
        </a:p>
      </c:txPr>
    </c:legend>
    <c:plotVisOnly val="1"/>
    <c:dispBlanksAs val="zero"/>
    <c:showDLblsOverMax val="0"/>
  </c:chart>
  <c:spPr>
    <a:solidFill>
      <a:schemeClr val="bg1"/>
    </a:solidFill>
    <a:ln w="9525">
      <a:noFill/>
      <a:round/>
    </a:ln>
  </c:spPr>
  <c:txPr>
    <a:bodyPr vert="horz" rot="0"/>
    <a:lstStyle/>
    <a:p>
      <a:pPr>
        <a:defRPr lang="en-US" cap="none" sz="1200" u="none" baseline="0">
          <a:latin typeface="Verdana"/>
          <a:ea typeface="Verdana"/>
          <a:cs typeface="Verdana"/>
        </a:defRPr>
      </a:pPr>
    </a:p>
  </c:txPr>
  <c:lang xmlns:c="http://schemas.openxmlformats.org/drawingml/2006/chart" val="da-DK"/>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chart>
    <c:autoTitleDeleted val="0"/>
    <c:title>
      <c:tx>
        <c:rich>
          <a:bodyPr vert="horz" rot="0" anchor="ctr"/>
          <a:lstStyle/>
          <a:p>
            <a:pPr algn="ctr">
              <a:defRPr/>
            </a:pPr>
            <a:r>
              <a:rPr lang="en-US" cap="none" sz="1400" b="1" u="none" baseline="0">
                <a:latin typeface="Verdana"/>
                <a:ea typeface="Verdana"/>
                <a:cs typeface="Verdana"/>
              </a:rPr>
              <a:t>The enterprise</a:t>
            </a:r>
            <a:r>
              <a:rPr lang="en-US" cap="none" sz="1400" b="1" u="none" baseline="0">
                <a:latin typeface="Verdana"/>
                <a:ea typeface="Verdana"/>
                <a:cs typeface="Verdana"/>
              </a:rPr>
              <a:t> can</a:t>
            </a:r>
            <a:r>
              <a:rPr lang="en-US" cap="none" sz="1400" b="1" u="none" baseline="0">
                <a:latin typeface="Verdana"/>
                <a:ea typeface="Verdana"/>
                <a:cs typeface="Verdana"/>
              </a:rPr>
              <a:t>...</a:t>
            </a:r>
          </a:p>
        </c:rich>
      </c:tx>
      <c:layout/>
      <c:overlay val="0"/>
      <c:spPr>
        <a:noFill/>
        <a:ln>
          <a:noFill/>
        </a:ln>
      </c:spPr>
    </c:title>
    <c:plotArea>
      <c:layout/>
      <c:barChart>
        <c:barDir val="bar"/>
        <c:grouping val="clustered"/>
        <c:varyColors val="0"/>
        <c:ser>
          <c:idx val="1"/>
          <c:order val="0"/>
          <c:spPr>
            <a:solidFill>
              <a:schemeClr val="accent3">
                <a:tint val="77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1"/>
              </a:solidFill>
              <a:ln>
                <a:noFill/>
              </a:ln>
            </c:spPr>
          </c:dPt>
          <c:dPt>
            <c:idx val="2"/>
            <c:invertIfNegative val="0"/>
            <c:spPr>
              <a:solidFill>
                <a:schemeClr val="bg2">
                  <a:lumMod val="50000"/>
                </a:schemeClr>
              </a:solidFill>
              <a:ln>
                <a:noFill/>
              </a:ln>
            </c:spPr>
          </c:dPt>
          <c:dLbls>
            <c:numFmt formatCode="General" sourceLinked="1"/>
            <c:showLegendKey val="0"/>
            <c:showVal val="0"/>
            <c:showBubbleSize val="0"/>
            <c:showCatName val="0"/>
            <c:showSerName val="0"/>
            <c:showPercent val="0"/>
          </c:dLbls>
          <c:cat>
            <c:strRef>
              <c:f>'Part 6 - Summary'!$A$179:$A$181</c:f>
              <c:strCache/>
            </c:strRef>
          </c:cat>
          <c:val>
            <c:numRef>
              <c:f>'Part 6 - Summary'!$B$179:$B$181</c:f>
              <c:numCache/>
            </c:numRef>
          </c:val>
        </c:ser>
        <c:axId val="32283347"/>
        <c:axId val="48548812"/>
      </c:barChart>
      <c:catAx>
        <c:axId val="32283347"/>
        <c:scaling>
          <c:orientation val="maxMin"/>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400" b="0" i="0" u="none" baseline="0">
                <a:solidFill>
                  <a:schemeClr val="tx1">
                    <a:lumMod val="65000"/>
                    <a:lumOff val="35000"/>
                  </a:schemeClr>
                </a:solidFill>
                <a:latin typeface="Verdana"/>
                <a:ea typeface="Verdana"/>
                <a:cs typeface="Verdana"/>
              </a:defRPr>
            </a:pPr>
          </a:p>
        </c:txPr>
        <c:crossAx val="48548812"/>
        <c:crosses val="autoZero"/>
        <c:auto val="1"/>
        <c:lblOffset val="100"/>
        <c:noMultiLvlLbl val="0"/>
      </c:catAx>
      <c:valAx>
        <c:axId val="48548812"/>
        <c:scaling>
          <c:orientation val="minMax"/>
          <c:max val="5"/>
        </c:scaling>
        <c:axPos val="t"/>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200" b="0" i="0" u="none" baseline="0">
                <a:solidFill>
                  <a:schemeClr val="tx1">
                    <a:lumMod val="65000"/>
                    <a:lumOff val="35000"/>
                  </a:schemeClr>
                </a:solidFill>
                <a:latin typeface="Verdana"/>
                <a:ea typeface="Verdana"/>
                <a:cs typeface="Verdana"/>
              </a:defRPr>
            </a:pPr>
          </a:p>
        </c:txPr>
        <c:crossAx val="32283347"/>
        <c:crosses val="autoZero"/>
        <c:crossBetween val="between"/>
        <c:dispUnits/>
        <c:majorUnit val="1"/>
        <c:minorUnit val="1"/>
      </c:valAx>
      <c:spPr>
        <a:noFill/>
        <a:ln>
          <a:noFill/>
        </a:ln>
      </c:spPr>
    </c:plotArea>
    <c:plotVisOnly val="1"/>
    <c:dispBlanksAs val="gap"/>
    <c:showDLblsOverMax val="0"/>
  </c:chart>
  <c:spPr>
    <a:noFill/>
    <a:ln w="9525">
      <a:noFill/>
      <a:round/>
    </a:ln>
  </c:spPr>
  <c:txPr>
    <a:bodyPr vert="horz" rot="0"/>
    <a:lstStyle/>
    <a:p>
      <a:pPr>
        <a:defRPr lang="en-US" cap="none" sz="1000" u="none" baseline="0">
          <a:latin typeface="Verdana"/>
          <a:ea typeface="Verdana"/>
          <a:cs typeface="Verdana"/>
        </a:defRPr>
      </a:pPr>
    </a:p>
  </c:txPr>
  <c:lang xmlns:c="http://schemas.openxmlformats.org/drawingml/2006/chart" val="da-DK"/>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chart>
    <c:autoTitleDeleted val="0"/>
    <c:title>
      <c:tx>
        <c:rich>
          <a:bodyPr vert="horz" rot="0" anchor="ctr"/>
          <a:lstStyle/>
          <a:p>
            <a:pPr algn="ctr">
              <a:defRPr/>
            </a:pPr>
            <a:r>
              <a:rPr lang="en-US" cap="none" sz="1400" b="1" u="none" baseline="0">
                <a:latin typeface="Verdana"/>
                <a:ea typeface="Verdana"/>
                <a:cs typeface="Verdana"/>
              </a:rPr>
              <a:t>The enterprise can participate in an industrial symbiosis...</a:t>
            </a:r>
          </a:p>
        </c:rich>
      </c:tx>
      <c:layout/>
      <c:overlay val="0"/>
      <c:spPr>
        <a:noFill/>
        <a:ln>
          <a:noFill/>
        </a:ln>
      </c:spPr>
    </c:title>
    <c:plotArea>
      <c:layout>
        <c:manualLayout>
          <c:layoutTarget val="inner"/>
          <c:xMode val="edge"/>
          <c:yMode val="edge"/>
          <c:x val="0.50625"/>
          <c:y val="0.18525"/>
          <c:w val="0.34425"/>
          <c:h val="0.77925"/>
        </c:manualLayout>
      </c:layout>
      <c:barChart>
        <c:barDir val="bar"/>
        <c:grouping val="clustered"/>
        <c:varyColors val="0"/>
        <c:ser>
          <c:idx val="1"/>
          <c:order val="0"/>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bg2">
                  <a:lumMod val="50000"/>
                </a:schemeClr>
              </a:solidFill>
              <a:ln>
                <a:noFill/>
              </a:ln>
            </c:spPr>
          </c:dPt>
          <c:dPt>
            <c:idx val="5"/>
            <c:invertIfNegative val="0"/>
            <c:spPr>
              <a:solidFill>
                <a:schemeClr val="bg2">
                  <a:lumMod val="50000"/>
                </a:schemeClr>
              </a:solidFill>
              <a:ln>
                <a:noFill/>
              </a:ln>
            </c:spPr>
          </c:dPt>
          <c:dLbls>
            <c:numFmt formatCode="General" sourceLinked="1"/>
            <c:showLegendKey val="0"/>
            <c:showVal val="0"/>
            <c:showBubbleSize val="0"/>
            <c:showCatName val="0"/>
            <c:showSerName val="0"/>
            <c:showPercent val="0"/>
          </c:dLbls>
          <c:cat>
            <c:strRef>
              <c:f>'Part 6 - Summary'!$A$188:$A$193</c:f>
              <c:strCache/>
            </c:strRef>
          </c:cat>
          <c:val>
            <c:numRef>
              <c:f>'Part 6 - Summary'!$B$188:$B$193</c:f>
              <c:numCache/>
            </c:numRef>
          </c:val>
        </c:ser>
        <c:axId val="44344237"/>
        <c:axId val="6174390"/>
      </c:barChart>
      <c:catAx>
        <c:axId val="44344237"/>
        <c:scaling>
          <c:orientation val="maxMin"/>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400" b="0" i="0" u="none" baseline="0">
                <a:solidFill>
                  <a:schemeClr val="tx1">
                    <a:lumMod val="65000"/>
                    <a:lumOff val="35000"/>
                  </a:schemeClr>
                </a:solidFill>
                <a:latin typeface="Verdana"/>
                <a:ea typeface="Verdana"/>
                <a:cs typeface="Verdana"/>
              </a:defRPr>
            </a:pPr>
          </a:p>
        </c:txPr>
        <c:crossAx val="6174390"/>
        <c:crosses val="autoZero"/>
        <c:auto val="1"/>
        <c:lblOffset val="100"/>
        <c:noMultiLvlLbl val="0"/>
      </c:catAx>
      <c:valAx>
        <c:axId val="6174390"/>
        <c:scaling>
          <c:orientation val="minMax"/>
          <c:max val="5"/>
        </c:scaling>
        <c:axPos val="t"/>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200" b="0" i="0" u="none" baseline="0">
                <a:solidFill>
                  <a:schemeClr val="tx1">
                    <a:lumMod val="65000"/>
                    <a:lumOff val="35000"/>
                  </a:schemeClr>
                </a:solidFill>
                <a:latin typeface="Verdana"/>
                <a:ea typeface="Verdana"/>
                <a:cs typeface="Verdana"/>
              </a:defRPr>
            </a:pPr>
          </a:p>
        </c:txPr>
        <c:crossAx val="44344237"/>
        <c:crosses val="autoZero"/>
        <c:crossBetween val="between"/>
        <c:dispUnits/>
        <c:majorUnit val="1"/>
        <c:minorUnit val="1"/>
      </c:valAx>
      <c:spPr>
        <a:noFill/>
        <a:ln>
          <a:noFill/>
        </a:ln>
      </c:spPr>
    </c:plotArea>
    <c:plotVisOnly val="1"/>
    <c:dispBlanksAs val="gap"/>
    <c:showDLblsOverMax val="0"/>
  </c:chart>
  <c:spPr>
    <a:noFill/>
    <a:ln w="9525">
      <a:noFill/>
      <a:round/>
    </a:ln>
  </c:spPr>
  <c:txPr>
    <a:bodyPr vert="horz" rot="0"/>
    <a:lstStyle/>
    <a:p>
      <a:pPr>
        <a:defRPr lang="en-US" cap="none" sz="1000" u="none" baseline="0">
          <a:latin typeface="Verdana"/>
          <a:ea typeface="Verdana"/>
          <a:cs typeface="Verdana"/>
        </a:defRPr>
      </a:pPr>
    </a:p>
  </c:txPr>
  <c:lang xmlns:c="http://schemas.openxmlformats.org/drawingml/2006/chart" val="da-DK"/>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chart>
    <c:autoTitleDeleted val="0"/>
    <c:title>
      <c:tx>
        <c:rich>
          <a:bodyPr vert="horz" rot="0" anchor="ctr"/>
          <a:lstStyle/>
          <a:p>
            <a:pPr algn="ctr">
              <a:defRPr/>
            </a:pPr>
            <a:r>
              <a:rPr lang="en-US" cap="none" sz="1400" b="1" u="none" baseline="0">
                <a:latin typeface="Verdana"/>
                <a:ea typeface="Verdana"/>
                <a:cs typeface="Verdana"/>
              </a:rPr>
              <a:t>Green business development</a:t>
            </a:r>
          </a:p>
        </c:rich>
      </c:tx>
      <c:layout/>
      <c:overlay val="0"/>
      <c:spPr>
        <a:noFill/>
        <a:ln>
          <a:noFill/>
        </a:ln>
      </c:spPr>
    </c:title>
    <c:plotArea>
      <c:layout/>
      <c:barChart>
        <c:barDir val="bar"/>
        <c:grouping val="clustered"/>
        <c:varyColors val="0"/>
        <c:ser>
          <c:idx val="1"/>
          <c:order val="0"/>
          <c:spPr>
            <a:solidFill>
              <a:srgbClr val="92D05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'Part 6 - Summary'!$A$200:$A$202</c:f>
              <c:strCache/>
            </c:strRef>
          </c:cat>
          <c:val>
            <c:numRef>
              <c:f>'Part 6 - Summary'!$B$200:$B$202</c:f>
              <c:numCache/>
            </c:numRef>
          </c:val>
        </c:ser>
        <c:axId val="51823399"/>
        <c:axId val="44384576"/>
      </c:barChart>
      <c:catAx>
        <c:axId val="51823399"/>
        <c:scaling>
          <c:orientation val="maxMin"/>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400" b="0" i="0" u="none" baseline="0">
                <a:solidFill>
                  <a:schemeClr val="tx1">
                    <a:lumMod val="65000"/>
                    <a:lumOff val="35000"/>
                  </a:schemeClr>
                </a:solidFill>
                <a:latin typeface="Verdana"/>
                <a:ea typeface="Verdana"/>
                <a:cs typeface="Verdana"/>
              </a:defRPr>
            </a:pPr>
          </a:p>
        </c:txPr>
        <c:crossAx val="44384576"/>
        <c:crosses val="autoZero"/>
        <c:auto val="1"/>
        <c:lblOffset val="100"/>
        <c:noMultiLvlLbl val="0"/>
      </c:catAx>
      <c:valAx>
        <c:axId val="44384576"/>
        <c:scaling>
          <c:orientation val="minMax"/>
          <c:max val="5"/>
        </c:scaling>
        <c:axPos val="t"/>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200" b="0" i="0" u="none" baseline="0">
                <a:solidFill>
                  <a:schemeClr val="tx1">
                    <a:lumMod val="65000"/>
                    <a:lumOff val="35000"/>
                  </a:schemeClr>
                </a:solidFill>
                <a:latin typeface="Verdana"/>
                <a:ea typeface="Verdana"/>
                <a:cs typeface="Verdana"/>
              </a:defRPr>
            </a:pPr>
          </a:p>
        </c:txPr>
        <c:crossAx val="51823399"/>
        <c:crosses val="autoZero"/>
        <c:crossBetween val="between"/>
        <c:dispUnits/>
        <c:majorUnit val="1"/>
        <c:minorUnit val="1"/>
      </c:valAx>
      <c:spPr>
        <a:noFill/>
        <a:ln>
          <a:noFill/>
        </a:ln>
      </c:spPr>
    </c:plotArea>
    <c:plotVisOnly val="1"/>
    <c:dispBlanksAs val="gap"/>
    <c:showDLblsOverMax val="0"/>
  </c:chart>
  <c:spPr>
    <a:noFill/>
    <a:ln w="9525">
      <a:noFill/>
      <a:round/>
    </a:ln>
  </c:spPr>
  <c:txPr>
    <a:bodyPr vert="horz" rot="0"/>
    <a:lstStyle/>
    <a:p>
      <a:pPr>
        <a:defRPr lang="en-US" cap="none" sz="1000" u="none" baseline="0">
          <a:latin typeface="Verdana"/>
          <a:ea typeface="Verdana"/>
          <a:cs typeface="Verdana"/>
        </a:defRPr>
      </a:pPr>
    </a:p>
  </c:txPr>
  <c:lang xmlns:c="http://schemas.openxmlformats.org/drawingml/2006/chart" val="da-DK"/>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chart>
    <c:autoTitleDeleted val="1"/>
    <c:plotArea>
      <c:layout/>
      <c:radarChart>
        <c:radarStyle val="marker"/>
        <c:varyColors val="0"/>
        <c:ser>
          <c:idx val="1"/>
          <c:order val="0"/>
          <c:spPr>
            <a:ln w="76200" cap="rnd">
              <a:solidFill>
                <a:srgbClr val="92D05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'Part 6 - Summary'!$A$162:$A$169</c:f>
              <c:strCache/>
            </c:strRef>
          </c:cat>
          <c:val>
            <c:numRef>
              <c:f>'Part 6 - Summary'!$B$162:$B$169</c:f>
              <c:numCache/>
            </c:numRef>
          </c:val>
        </c:ser>
        <c:axId val="7828289"/>
        <c:axId val="52524394"/>
      </c:radarChart>
      <c:catAx>
        <c:axId val="7828289"/>
        <c:scaling>
          <c:orientation val="maxMin"/>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a:noFill/>
            <a:round/>
          </a:ln>
        </c:spPr>
        <c:txPr>
          <a:bodyPr/>
          <a:lstStyle/>
          <a:p>
            <a:pPr>
              <a:defRPr lang="en-US" cap="none" sz="1400" b="0" i="0" u="none" baseline="0">
                <a:solidFill>
                  <a:schemeClr val="tx1">
                    <a:lumMod val="65000"/>
                    <a:lumOff val="35000"/>
                  </a:schemeClr>
                </a:solidFill>
                <a:latin typeface="Verdana"/>
                <a:ea typeface="Verdana"/>
                <a:cs typeface="Verdana"/>
              </a:defRPr>
            </a:pPr>
          </a:p>
        </c:txPr>
        <c:crossAx val="52524394"/>
        <c:crosses val="autoZero"/>
        <c:auto val="1"/>
        <c:lblOffset val="100"/>
        <c:noMultiLvlLbl val="0"/>
      </c:catAx>
      <c:valAx>
        <c:axId val="52524394"/>
        <c:scaling>
          <c:orientation val="minMax"/>
          <c:max val="5"/>
        </c:scaling>
        <c:axPos val="r"/>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200" b="0" i="0" u="none" baseline="0">
                <a:solidFill>
                  <a:schemeClr val="tx1">
                    <a:lumMod val="65000"/>
                    <a:lumOff val="35000"/>
                  </a:schemeClr>
                </a:solidFill>
                <a:latin typeface="Verdana"/>
                <a:ea typeface="Verdana"/>
                <a:cs typeface="Verdana"/>
              </a:defRPr>
            </a:pPr>
          </a:p>
        </c:txPr>
        <c:crossAx val="7828289"/>
        <c:crosses val="autoZero"/>
        <c:crossBetween val="between"/>
        <c:dispUnits/>
        <c:majorUnit val="1"/>
        <c:minorUnit val="1"/>
      </c:valAx>
      <c:spPr>
        <a:noFill/>
        <a:ln>
          <a:noFill/>
        </a:ln>
      </c:spPr>
    </c:plotArea>
    <c:plotVisOnly val="1"/>
    <c:dispBlanksAs val="gap"/>
    <c:showDLblsOverMax val="0"/>
  </c:chart>
  <c:spPr>
    <a:noFill/>
    <a:ln w="9525">
      <a:noFill/>
      <a:round/>
    </a:ln>
  </c:spPr>
  <c:txPr>
    <a:bodyPr vert="horz" rot="0"/>
    <a:lstStyle/>
    <a:p>
      <a:pPr>
        <a:defRPr lang="en-US" cap="none" sz="1000" u="none" baseline="0">
          <a:latin typeface="Verdana"/>
          <a:ea typeface="Verdana"/>
          <a:cs typeface="Verdana"/>
        </a:defRPr>
      </a:pPr>
    </a:p>
  </c:txPr>
  <c:lang xmlns:c="http://schemas.openxmlformats.org/drawingml/2006/chart" val="da-DK"/>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0" i="0" u="none" baseline="0">
                <a:solidFill>
                  <a:schemeClr val="tx1">
                    <a:lumMod val="65000"/>
                    <a:lumOff val="35000"/>
                  </a:schemeClr>
                </a:solidFill>
                <a:latin typeface="+mn-lt"/>
                <a:ea typeface="Calibri"/>
                <a:cs typeface="Calibri"/>
              </a:rPr>
              <a:t>3.2.4 Input/output - Energi - Samlet vurderingsscore (normaliseret 0-100)</a:t>
            </a:r>
          </a:p>
        </c:rich>
      </c:tx>
      <c:layout/>
      <c:overlay val="0"/>
      <c:spPr>
        <a:noFill/>
        <a:ln>
          <a:noFill/>
        </a:ln>
      </c:spPr>
    </c:title>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Lbls>
            <c:dLbl>
              <c:idx val="0"/>
              <c:layout>
                <c:manualLayout>
                  <c:x val="-0.272"/>
                  <c:y val="0.107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3600" b="0" i="0" u="none" baseline="0">
                    <a:solidFill>
                      <a:schemeClr val="tx1">
                        <a:lumMod val="75000"/>
                        <a:lumOff val="25000"/>
                      </a:schemeClr>
                    </a:solidFill>
                    <a:latin typeface="+mn-lt"/>
                    <a:ea typeface="Calibri"/>
                    <a:cs typeface="Calibri"/>
                  </a:defRPr>
                </a:pPr>
              </a:p>
            </c:txPr>
            <c:showLegendKey val="0"/>
            <c:showVal val="0"/>
            <c:showBubbleSize val="0"/>
            <c:showCatName val="0"/>
            <c:showSerName val="0"/>
            <c:showLeaderLines val="1"/>
            <c:showPercent val="0"/>
          </c:dLbls>
          <c:val>
            <c:numRef>
              <c:f>'Part 3.2 - Energy'!$A$54:$A$55</c:f>
              <c:numCache/>
            </c:numRef>
          </c:val>
        </c:ser>
        <c:holeSize val="75"/>
      </c:doughnutChart>
      <c:spPr>
        <a:noFill/>
        <a:ln>
          <a:noFill/>
        </a:ln>
      </c:spPr>
    </c:plotArea>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da-DK"/>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5.3</a:t>
            </a:r>
            <a:r>
              <a:rPr lang="en-US" cap="none" sz="1400" b="0" i="0" u="none" baseline="0">
                <a:solidFill>
                  <a:schemeClr val="tx1">
                    <a:lumMod val="65000"/>
                    <a:lumOff val="35000"/>
                  </a:schemeClr>
                </a:solidFill>
                <a:latin typeface="+mn-lt"/>
                <a:ea typeface="Calibri"/>
                <a:cs typeface="Calibri"/>
              </a:rPr>
              <a:t> Grøn forretningsudvikling (0-100)</a:t>
            </a:r>
          </a:p>
        </c:rich>
      </c:tx>
      <c:layout/>
      <c:overlay val="0"/>
      <c:spPr>
        <a:noFill/>
        <a:ln>
          <a:noFill/>
        </a:ln>
      </c:spPr>
    </c:title>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Lbls>
            <c:dLbl>
              <c:idx val="0"/>
              <c:layout>
                <c:manualLayout>
                  <c:x val="0.21875"/>
                  <c:y val="-0.193"/>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2000" b="0" i="0" u="none" baseline="0">
                    <a:solidFill>
                      <a:schemeClr val="tx1">
                        <a:lumMod val="75000"/>
                        <a:lumOff val="25000"/>
                      </a:schemeClr>
                    </a:solidFill>
                    <a:latin typeface="+mn-lt"/>
                    <a:ea typeface="Calibri"/>
                    <a:cs typeface="Calibri"/>
                  </a:defRPr>
                </a:pPr>
              </a:p>
            </c:txPr>
            <c:showLegendKey val="0"/>
            <c:showVal val="0"/>
            <c:showBubbleSize val="0"/>
            <c:showCatName val="0"/>
            <c:showSerName val="0"/>
            <c:showLeaderLines val="1"/>
            <c:showPercent val="0"/>
          </c:dLbls>
          <c:val>
            <c:numLit>
              <c:ptCount val="1"/>
              <c:pt idx="0">
                <c:v>1</c:v>
              </c:pt>
            </c:numLit>
          </c:val>
        </c:ser>
        <c:holeSize val="75"/>
      </c:doughnutChart>
      <c:spPr>
        <a:noFill/>
        <a:ln>
          <a:noFill/>
        </a:ln>
      </c:spPr>
    </c:plotArea>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da-DK"/>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chart>
    <c:autoTitleDeleted val="1"/>
    <c:plotArea>
      <c:layout>
        <c:manualLayout>
          <c:layoutTarget val="inner"/>
          <c:xMode val="edge"/>
          <c:yMode val="edge"/>
          <c:x val="0.32675"/>
          <c:y val="0.122"/>
          <c:w val="0.357"/>
          <c:h val="0.73425"/>
        </c:manualLayout>
      </c:layout>
      <c:radarChart>
        <c:radarStyle val="marker"/>
        <c:varyColors val="0"/>
        <c:ser>
          <c:idx val="1"/>
          <c:order val="0"/>
          <c:spPr>
            <a:ln w="76200" cap="rnd">
              <a:solidFill>
                <a:srgbClr val="92D05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'Part 6 - Summary'!$A$51:$A$59</c:f>
              <c:strCache/>
            </c:strRef>
          </c:cat>
          <c:val>
            <c:numRef>
              <c:f>'Part 6 - Summary'!$B$51:$B$59</c:f>
              <c:numCache/>
            </c:numRef>
          </c:val>
        </c:ser>
        <c:axId val="52187351"/>
        <c:axId val="59306608"/>
      </c:radarChart>
      <c:catAx>
        <c:axId val="52187351"/>
        <c:scaling>
          <c:orientation val="maxMin"/>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chemeClr val="tx1">
                    <a:lumMod val="65000"/>
                    <a:lumOff val="35000"/>
                  </a:schemeClr>
                </a:solidFill>
                <a:latin typeface="Verdana"/>
                <a:ea typeface="Verdana"/>
                <a:cs typeface="Verdana"/>
              </a:defRPr>
            </a:pPr>
          </a:p>
        </c:txPr>
        <c:crossAx val="59306608"/>
        <c:crosses val="autoZero"/>
        <c:auto val="1"/>
        <c:lblOffset val="100"/>
        <c:noMultiLvlLbl val="0"/>
      </c:catAx>
      <c:valAx>
        <c:axId val="59306608"/>
        <c:scaling>
          <c:orientation val="minMax"/>
          <c:max val="5"/>
        </c:scaling>
        <c:axPos val="r"/>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200" b="0" i="0" u="none" baseline="0">
                <a:solidFill>
                  <a:schemeClr val="tx1">
                    <a:lumMod val="65000"/>
                    <a:lumOff val="35000"/>
                  </a:schemeClr>
                </a:solidFill>
                <a:latin typeface="Verdana"/>
                <a:ea typeface="Verdana"/>
                <a:cs typeface="Verdana"/>
              </a:defRPr>
            </a:pPr>
          </a:p>
        </c:txPr>
        <c:crossAx val="52187351"/>
        <c:crosses val="autoZero"/>
        <c:crossBetween val="between"/>
        <c:dispUnits/>
        <c:majorUnit val="1"/>
        <c:minorUnit val="1"/>
      </c:valAx>
      <c:spPr>
        <a:noFill/>
        <a:ln>
          <a:noFill/>
        </a:ln>
      </c:spPr>
    </c:plotArea>
    <c:plotVisOnly val="1"/>
    <c:dispBlanksAs val="gap"/>
    <c:showDLblsOverMax val="0"/>
  </c:chart>
  <c:spPr>
    <a:noFill/>
    <a:ln w="9525">
      <a:noFill/>
      <a:round/>
    </a:ln>
  </c:spPr>
  <c:txPr>
    <a:bodyPr vert="horz" rot="0"/>
    <a:lstStyle/>
    <a:p>
      <a:pPr>
        <a:defRPr lang="en-US" cap="none" sz="1000" u="none" baseline="0">
          <a:latin typeface="Verdana"/>
          <a:ea typeface="Verdana"/>
          <a:cs typeface="Verdana"/>
        </a:defRPr>
      </a:pPr>
    </a:p>
  </c:txPr>
  <c:lang xmlns:c="http://schemas.openxmlformats.org/drawingml/2006/chart" val="da-DK"/>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chart>
    <c:autoTitleDeleted val="1"/>
    <c:plotArea>
      <c:layout/>
      <c:barChart>
        <c:barDir val="bar"/>
        <c:grouping val="clustered"/>
        <c:varyColors val="0"/>
        <c:ser>
          <c:idx val="1"/>
          <c:order val="0"/>
          <c:spPr>
            <a:solidFill>
              <a:schemeClr val="accent3">
                <a:tint val="77000"/>
              </a:schemeClr>
            </a:solidFill>
            <a:ln w="762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w="76200">
                <a:noFill/>
              </a:ln>
            </c:spPr>
          </c:dPt>
          <c:dPt>
            <c:idx val="1"/>
            <c:invertIfNegative val="0"/>
            <c:spPr>
              <a:solidFill>
                <a:schemeClr val="accent2"/>
              </a:solidFill>
              <a:ln w="76200">
                <a:noFill/>
              </a:ln>
            </c:spPr>
          </c:dPt>
          <c:dPt>
            <c:idx val="2"/>
            <c:invertIfNegative val="0"/>
            <c:spPr>
              <a:solidFill>
                <a:schemeClr val="accent1"/>
              </a:solidFill>
              <a:ln w="76200">
                <a:noFill/>
              </a:ln>
            </c:spPr>
          </c:dPt>
          <c:dPt>
            <c:idx val="3"/>
            <c:invertIfNegative val="0"/>
            <c:spPr>
              <a:solidFill>
                <a:schemeClr val="accent1"/>
              </a:solidFill>
              <a:ln w="76200">
                <a:noFill/>
              </a:ln>
            </c:spPr>
          </c:dPt>
          <c:dPt>
            <c:idx val="4"/>
            <c:invertIfNegative val="0"/>
            <c:spPr>
              <a:solidFill>
                <a:schemeClr val="bg2">
                  <a:lumMod val="50000"/>
                </a:schemeClr>
              </a:solidFill>
              <a:ln w="76200">
                <a:noFill/>
              </a:ln>
            </c:spPr>
          </c:dPt>
          <c:dPt>
            <c:idx val="5"/>
            <c:invertIfNegative val="0"/>
            <c:spPr>
              <a:solidFill>
                <a:schemeClr val="bg2">
                  <a:lumMod val="50000"/>
                </a:schemeClr>
              </a:solidFill>
              <a:ln w="76200">
                <a:noFill/>
              </a:ln>
            </c:spPr>
          </c:dPt>
          <c:dLbls>
            <c:numFmt formatCode="General" sourceLinked="1"/>
            <c:showLegendKey val="0"/>
            <c:showVal val="0"/>
            <c:showBubbleSize val="0"/>
            <c:showCatName val="0"/>
            <c:showSerName val="0"/>
            <c:showPercent val="0"/>
          </c:dLbls>
          <c:cat>
            <c:strRef>
              <c:f>'Part 6 - Summary'!$A$67:$A$72</c:f>
              <c:strCache/>
            </c:strRef>
          </c:cat>
          <c:val>
            <c:numRef>
              <c:f>'Part 6 - Summary'!$B$67:$B$72</c:f>
              <c:numCache/>
            </c:numRef>
          </c:val>
        </c:ser>
        <c:axId val="15651825"/>
        <c:axId val="37745050"/>
      </c:barChart>
      <c:catAx>
        <c:axId val="15651825"/>
        <c:scaling>
          <c:orientation val="maxMin"/>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400" b="0" i="0" u="none" baseline="0">
                <a:solidFill>
                  <a:schemeClr val="tx1">
                    <a:lumMod val="65000"/>
                    <a:lumOff val="35000"/>
                  </a:schemeClr>
                </a:solidFill>
                <a:latin typeface="Verdana"/>
                <a:ea typeface="Verdana"/>
                <a:cs typeface="Verdana"/>
              </a:defRPr>
            </a:pPr>
          </a:p>
        </c:txPr>
        <c:crossAx val="37745050"/>
        <c:crosses val="autoZero"/>
        <c:auto val="1"/>
        <c:lblOffset val="100"/>
        <c:noMultiLvlLbl val="0"/>
      </c:catAx>
      <c:valAx>
        <c:axId val="37745050"/>
        <c:scaling>
          <c:orientation val="minMax"/>
          <c:max val="5"/>
        </c:scaling>
        <c:axPos val="t"/>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Verdana"/>
                <a:ea typeface="Verdana"/>
                <a:cs typeface="Verdana"/>
              </a:defRPr>
            </a:pPr>
          </a:p>
        </c:txPr>
        <c:crossAx val="15651825"/>
        <c:crosses val="autoZero"/>
        <c:crossBetween val="between"/>
        <c:dispUnits/>
        <c:majorUnit val="1"/>
        <c:minorUnit val="1"/>
      </c:valAx>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latin typeface="Verdana"/>
          <a:ea typeface="Verdana"/>
          <a:cs typeface="Verdana"/>
        </a:defRPr>
      </a:pPr>
    </a:p>
  </c:txPr>
  <c:lang xmlns:c="http://schemas.openxmlformats.org/drawingml/2006/chart" val="da-DK"/>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chart>
    <c:autoTitleDeleted val="1"/>
    <c:plotArea>
      <c:layout>
        <c:manualLayout>
          <c:layoutTarget val="inner"/>
          <c:xMode val="edge"/>
          <c:yMode val="edge"/>
          <c:x val="0.25725"/>
          <c:y val="0.1245"/>
          <c:w val="0.4135"/>
          <c:h val="0.79625"/>
        </c:manualLayout>
      </c:layout>
      <c:radarChart>
        <c:radarStyle val="marker"/>
        <c:varyColors val="0"/>
        <c:ser>
          <c:idx val="1"/>
          <c:order val="0"/>
          <c:spPr>
            <a:ln w="7620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'Part 6 - Summary'!$A$98:$A$102</c:f>
              <c:strCache/>
            </c:strRef>
          </c:cat>
          <c:val>
            <c:numRef>
              <c:f>'Part 6 - Summary'!$B$98:$B$102</c:f>
              <c:numCache/>
            </c:numRef>
          </c:val>
        </c:ser>
        <c:axId val="4043179"/>
        <c:axId val="31552612"/>
      </c:radarChart>
      <c:catAx>
        <c:axId val="4043179"/>
        <c:scaling>
          <c:orientation val="maxMin"/>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chemeClr val="tx1">
                    <a:lumMod val="65000"/>
                    <a:lumOff val="35000"/>
                  </a:schemeClr>
                </a:solidFill>
                <a:latin typeface="Verdana"/>
                <a:ea typeface="Verdana"/>
                <a:cs typeface="Verdana"/>
              </a:defRPr>
            </a:pPr>
          </a:p>
        </c:txPr>
        <c:crossAx val="31552612"/>
        <c:crosses val="autoZero"/>
        <c:auto val="1"/>
        <c:lblOffset val="100"/>
        <c:noMultiLvlLbl val="0"/>
      </c:catAx>
      <c:valAx>
        <c:axId val="31552612"/>
        <c:scaling>
          <c:orientation val="minMax"/>
          <c:max val="5"/>
        </c:scaling>
        <c:axPos val="r"/>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Verdana"/>
                <a:ea typeface="Verdana"/>
                <a:cs typeface="Verdana"/>
              </a:defRPr>
            </a:pPr>
          </a:p>
        </c:txPr>
        <c:crossAx val="4043179"/>
        <c:crosses val="autoZero"/>
        <c:crossBetween val="between"/>
        <c:dispUnits/>
        <c:majorUnit val="1"/>
        <c:minorUnit val="1"/>
      </c:valAx>
      <c:spPr>
        <a:noFill/>
        <a:ln>
          <a:noFill/>
        </a:ln>
      </c:spPr>
    </c:plotArea>
    <c:plotVisOnly val="1"/>
    <c:dispBlanksAs val="gap"/>
    <c:showDLblsOverMax val="0"/>
  </c:chart>
  <c:spPr>
    <a:noFill/>
    <a:ln w="9525">
      <a:noFill/>
      <a:round/>
    </a:ln>
  </c:spPr>
  <c:txPr>
    <a:bodyPr vert="horz" rot="0"/>
    <a:lstStyle/>
    <a:p>
      <a:pPr>
        <a:defRPr lang="en-US" cap="none" sz="1000" u="none" baseline="0">
          <a:latin typeface="Verdana"/>
          <a:ea typeface="Verdana"/>
          <a:cs typeface="Verdana"/>
        </a:defRPr>
      </a:pPr>
    </a:p>
  </c:txPr>
  <c:lang xmlns:c="http://schemas.openxmlformats.org/drawingml/2006/chart" val="da-DK"/>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chart>
    <c:autoTitleDeleted val="1"/>
    <c:plotArea>
      <c:layout/>
      <c:radarChart>
        <c:radarStyle val="marker"/>
        <c:varyColors val="0"/>
        <c:ser>
          <c:idx val="1"/>
          <c:order val="0"/>
          <c:spPr>
            <a:ln w="7620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'Part 6 - Summary'!$A$115:$A$119</c:f>
              <c:strCache/>
            </c:strRef>
          </c:cat>
          <c:val>
            <c:numRef>
              <c:f>'Part 6 - Summary'!$B$115:$B$119</c:f>
              <c:numCache/>
            </c:numRef>
          </c:val>
        </c:ser>
        <c:axId val="18588677"/>
        <c:axId val="23938254"/>
      </c:radarChart>
      <c:catAx>
        <c:axId val="18588677"/>
        <c:scaling>
          <c:orientation val="maxMin"/>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chemeClr val="tx1">
                    <a:lumMod val="65000"/>
                    <a:lumOff val="35000"/>
                  </a:schemeClr>
                </a:solidFill>
                <a:latin typeface="Verdana"/>
                <a:ea typeface="Verdana"/>
                <a:cs typeface="Verdana"/>
              </a:defRPr>
            </a:pPr>
          </a:p>
        </c:txPr>
        <c:crossAx val="23938254"/>
        <c:crosses val="autoZero"/>
        <c:auto val="1"/>
        <c:lblOffset val="100"/>
        <c:noMultiLvlLbl val="0"/>
      </c:catAx>
      <c:valAx>
        <c:axId val="23938254"/>
        <c:scaling>
          <c:orientation val="minMax"/>
          <c:max val="5"/>
        </c:scaling>
        <c:axPos val="r"/>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200" b="0" i="0" u="none" baseline="0">
                <a:solidFill>
                  <a:schemeClr val="tx1">
                    <a:lumMod val="65000"/>
                    <a:lumOff val="35000"/>
                  </a:schemeClr>
                </a:solidFill>
                <a:latin typeface="Verdana"/>
                <a:ea typeface="Verdana"/>
                <a:cs typeface="Verdana"/>
              </a:defRPr>
            </a:pPr>
          </a:p>
        </c:txPr>
        <c:crossAx val="18588677"/>
        <c:crosses val="autoZero"/>
        <c:crossBetween val="between"/>
        <c:dispUnits/>
        <c:majorUnit val="1"/>
        <c:minorUnit val="1"/>
      </c:valAx>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latin typeface="Verdana"/>
          <a:ea typeface="Verdana"/>
          <a:cs typeface="Verdana"/>
        </a:defRPr>
      </a:pPr>
    </a:p>
  </c:txPr>
  <c:lang xmlns:c="http://schemas.openxmlformats.org/drawingml/2006/chart" val="da-DK"/>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1"/>
          <c:order val="0"/>
          <c:tx>
            <c:strRef>
              <c:f>'Part 6 - Summary'!$B$131</c:f>
              <c:strCache>
                <c:ptCount val="1"/>
                <c:pt idx="0">
                  <c:v>0</c:v>
                </c:pt>
              </c:strCache>
            </c:strRef>
          </c:tx>
          <c:spPr>
            <a:solidFill>
              <a:srgbClr val="0052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'Part 6 - Summary'!$A$132:$A$135</c:f>
              <c:strCache/>
            </c:strRef>
          </c:cat>
          <c:val>
            <c:numRef>
              <c:f>'Part 6 - Summary'!$B$132:$B$134</c:f>
              <c:numCache/>
            </c:numRef>
          </c:val>
        </c:ser>
        <c:ser>
          <c:idx val="0"/>
          <c:order val="1"/>
          <c:tx>
            <c:strRef>
              <c:f>'Part 6 - Summary'!$D$131</c:f>
              <c:strCache>
                <c:ptCount val="1"/>
                <c:pt idx="0">
                  <c:v>0</c:v>
                </c:pt>
              </c:strCache>
            </c:strRef>
          </c:tx>
          <c:spPr>
            <a:solidFill>
              <a:srgbClr val="36A9E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'Part 6 - Summary'!$A$132:$A$135</c:f>
              <c:strCache/>
            </c:strRef>
          </c:cat>
          <c:val>
            <c:numRef>
              <c:f>'Part 6 - Summary'!$D$132:$D$134</c:f>
              <c:numCache/>
            </c:numRef>
          </c:val>
        </c:ser>
        <c:ser>
          <c:idx val="2"/>
          <c:order val="2"/>
          <c:tx>
            <c:strRef>
              <c:f>'Part 6 - Summary'!$F$131</c:f>
              <c:strCache>
                <c:ptCount val="1"/>
                <c:pt idx="0">
                  <c:v>0</c:v>
                </c:pt>
              </c:strCache>
            </c:strRef>
          </c:tx>
          <c:spPr>
            <a:solidFill>
              <a:srgbClr val="A2C61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'Part 6 - Summary'!$A$132:$A$135</c:f>
              <c:strCache/>
            </c:strRef>
          </c:cat>
          <c:val>
            <c:numRef>
              <c:f>'Part 6 - Summary'!$F$132:$F$134</c:f>
              <c:numCache/>
            </c:numRef>
          </c:val>
        </c:ser>
        <c:gapWidth val="40"/>
        <c:axId val="41944319"/>
        <c:axId val="41995480"/>
      </c:barChart>
      <c:catAx>
        <c:axId val="41944319"/>
        <c:scaling>
          <c:orientation val="maxMin"/>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400" b="0" i="0" u="none" baseline="0">
                <a:solidFill>
                  <a:schemeClr val="tx1">
                    <a:lumMod val="65000"/>
                    <a:lumOff val="35000"/>
                  </a:schemeClr>
                </a:solidFill>
                <a:latin typeface="Verdana"/>
                <a:ea typeface="Verdana"/>
                <a:cs typeface="Verdana"/>
              </a:defRPr>
            </a:pPr>
          </a:p>
        </c:txPr>
        <c:crossAx val="41995480"/>
        <c:crosses val="autoZero"/>
        <c:auto val="1"/>
        <c:lblOffset val="100"/>
        <c:noMultiLvlLbl val="0"/>
      </c:catAx>
      <c:valAx>
        <c:axId val="41995480"/>
        <c:scaling>
          <c:orientation val="minMax"/>
          <c:max val="5"/>
        </c:scaling>
        <c:axPos val="t"/>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Verdana"/>
                <a:ea typeface="Verdana"/>
                <a:cs typeface="Verdana"/>
              </a:defRPr>
            </a:pPr>
          </a:p>
        </c:txPr>
        <c:crossAx val="41944319"/>
        <c:crosses val="autoZero"/>
        <c:crossBetween val="between"/>
        <c:dispUnits/>
        <c:majorUnit val="1"/>
        <c:minorUnit val="1"/>
      </c:valAx>
      <c:spPr>
        <a:noFill/>
        <a:ln>
          <a:noFill/>
        </a:ln>
      </c:spPr>
    </c:plotArea>
    <c:legend>
      <c:legendPos val="b"/>
      <c:layout/>
      <c:overlay val="0"/>
      <c:spPr>
        <a:noFill/>
        <a:ln>
          <a:noFill/>
        </a:ln>
      </c:spPr>
      <c:txPr>
        <a:bodyPr vert="horz" rot="0"/>
        <a:lstStyle/>
        <a:p>
          <a:pPr>
            <a:defRPr lang="en-US" cap="none" sz="1600" b="0" i="0" u="none" baseline="0">
              <a:solidFill>
                <a:schemeClr val="tx1">
                  <a:lumMod val="65000"/>
                  <a:lumOff val="35000"/>
                </a:schemeClr>
              </a:solidFill>
              <a:latin typeface="Verdana"/>
              <a:ea typeface="Verdana"/>
              <a:cs typeface="Verdana"/>
            </a:defRPr>
          </a:pPr>
        </a:p>
      </c:txPr>
    </c:legend>
    <c:plotVisOnly val="1"/>
    <c:dispBlanksAs val="gap"/>
    <c:showDLblsOverMax val="0"/>
  </c:chart>
  <c:spPr>
    <a:solidFill>
      <a:schemeClr val="bg1"/>
    </a:solidFill>
    <a:ln w="9525">
      <a:noFill/>
      <a:round/>
    </a:ln>
  </c:spPr>
  <c:txPr>
    <a:bodyPr vert="horz" rot="0"/>
    <a:lstStyle/>
    <a:p>
      <a:pPr>
        <a:defRPr lang="en-US" cap="none" sz="1000" u="none" baseline="0">
          <a:latin typeface="Verdana"/>
          <a:ea typeface="Verdana"/>
          <a:cs typeface="Verdana"/>
        </a:defRPr>
      </a:pPr>
    </a:p>
  </c:txPr>
  <c:lang xmlns:c="http://schemas.openxmlformats.org/drawingml/2006/chart" val="da-DK"/>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1"/>
          <c:order val="0"/>
          <c:tx>
            <c:strRef>
              <c:f>'Part 6 - Summary'!$B$145</c:f>
              <c:strCache>
                <c:ptCount val="1"/>
                <c:pt idx="0">
                  <c:v>0</c:v>
                </c:pt>
              </c:strCache>
            </c:strRef>
          </c:tx>
          <c:spPr>
            <a:solidFill>
              <a:srgbClr val="0052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'Part 6 - Summary'!$A$146:$A$149</c:f>
              <c:strCache/>
            </c:strRef>
          </c:cat>
          <c:val>
            <c:numRef>
              <c:f>'Part 6 - Summary'!$B$146:$B$148</c:f>
              <c:numCache/>
            </c:numRef>
          </c:val>
        </c:ser>
        <c:ser>
          <c:idx val="0"/>
          <c:order val="1"/>
          <c:tx>
            <c:strRef>
              <c:f>'Part 6 - Summary'!$D$145</c:f>
              <c:strCache>
                <c:ptCount val="1"/>
                <c:pt idx="0">
                  <c:v>0</c:v>
                </c:pt>
              </c:strCache>
            </c:strRef>
          </c:tx>
          <c:spPr>
            <a:solidFill>
              <a:srgbClr val="36A9E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'Part 6 - Summary'!$A$146:$A$149</c:f>
              <c:strCache/>
            </c:strRef>
          </c:cat>
          <c:val>
            <c:numRef>
              <c:f>'Part 6 - Summary'!$D$146:$D$148</c:f>
              <c:numCache/>
            </c:numRef>
          </c:val>
        </c:ser>
        <c:ser>
          <c:idx val="2"/>
          <c:order val="2"/>
          <c:tx>
            <c:strRef>
              <c:f>'Part 6 - Summary'!$F$145</c:f>
              <c:strCache>
                <c:ptCount val="1"/>
                <c:pt idx="0">
                  <c:v>0</c:v>
                </c:pt>
              </c:strCache>
            </c:strRef>
          </c:tx>
          <c:spPr>
            <a:solidFill>
              <a:srgbClr val="A2C61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'Part 6 - Summary'!$A$146:$A$149</c:f>
              <c:strCache/>
            </c:strRef>
          </c:cat>
          <c:val>
            <c:numRef>
              <c:f>'Part 6 - Summary'!$F$146:$F$148</c:f>
              <c:numCache/>
            </c:numRef>
          </c:val>
        </c:ser>
        <c:gapWidth val="40"/>
        <c:axId val="44093081"/>
        <c:axId val="62985858"/>
      </c:barChart>
      <c:catAx>
        <c:axId val="44093081"/>
        <c:scaling>
          <c:orientation val="maxMin"/>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400" b="0" i="0" u="none" baseline="0">
                <a:solidFill>
                  <a:schemeClr val="tx1">
                    <a:lumMod val="65000"/>
                    <a:lumOff val="35000"/>
                  </a:schemeClr>
                </a:solidFill>
                <a:latin typeface="Verdana"/>
                <a:ea typeface="Verdana"/>
                <a:cs typeface="Verdana"/>
              </a:defRPr>
            </a:pPr>
          </a:p>
        </c:txPr>
        <c:crossAx val="62985858"/>
        <c:crosses val="autoZero"/>
        <c:auto val="1"/>
        <c:lblOffset val="100"/>
        <c:noMultiLvlLbl val="0"/>
      </c:catAx>
      <c:valAx>
        <c:axId val="62985858"/>
        <c:scaling>
          <c:orientation val="minMax"/>
          <c:max val="5"/>
        </c:scaling>
        <c:axPos val="t"/>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Verdana"/>
                <a:ea typeface="Verdana"/>
                <a:cs typeface="Verdana"/>
              </a:defRPr>
            </a:pPr>
          </a:p>
        </c:txPr>
        <c:crossAx val="44093081"/>
        <c:crosses val="autoZero"/>
        <c:crossBetween val="between"/>
        <c:dispUnits/>
        <c:majorUnit val="1"/>
        <c:minorUnit val="1"/>
      </c:valAx>
      <c:spPr>
        <a:noFill/>
        <a:ln>
          <a:noFill/>
        </a:ln>
      </c:spPr>
    </c:plotArea>
    <c:legend>
      <c:legendPos val="b"/>
      <c:layout/>
      <c:overlay val="0"/>
      <c:spPr>
        <a:noFill/>
        <a:ln>
          <a:noFill/>
        </a:ln>
      </c:spPr>
      <c:txPr>
        <a:bodyPr vert="horz" rot="0"/>
        <a:lstStyle/>
        <a:p>
          <a:pPr>
            <a:defRPr lang="en-US" cap="none" sz="1600" b="0" i="0" u="none" baseline="0">
              <a:solidFill>
                <a:schemeClr val="tx1">
                  <a:lumMod val="65000"/>
                  <a:lumOff val="35000"/>
                </a:schemeClr>
              </a:solidFill>
              <a:latin typeface="Verdana"/>
              <a:ea typeface="Verdana"/>
              <a:cs typeface="Verdana"/>
            </a:defRPr>
          </a:pPr>
        </a:p>
      </c:txPr>
    </c:legend>
    <c:plotVisOnly val="1"/>
    <c:dispBlanksAs val="gap"/>
    <c:showDLblsOverMax val="0"/>
  </c:chart>
  <c:spPr>
    <a:solidFill>
      <a:schemeClr val="bg1"/>
    </a:solidFill>
    <a:ln w="9525">
      <a:noFill/>
      <a:round/>
    </a:ln>
  </c:spPr>
  <c:txPr>
    <a:bodyPr vert="horz" rot="0"/>
    <a:lstStyle/>
    <a:p>
      <a:pPr>
        <a:defRPr lang="en-US" cap="none" sz="1000" u="none" baseline="0">
          <a:latin typeface="Verdana"/>
          <a:ea typeface="Verdana"/>
          <a:cs typeface="Verdana"/>
        </a:defRPr>
      </a:pPr>
    </a:p>
  </c:txPr>
  <c:lang xmlns:c="http://schemas.openxmlformats.org/drawingml/2006/chart" val="da-DK"/>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 Id="rId8" Type="http://schemas.openxmlformats.org/officeDocument/2006/relationships/chart" Target="/xl/charts/chart11.xml" /><Relationship Id="rId9" Type="http://schemas.openxmlformats.org/officeDocument/2006/relationships/chart" Target="/xl/charts/chart12.xml" /><Relationship Id="rId10" Type="http://schemas.openxmlformats.org/officeDocument/2006/relationships/chart" Target="/xl/charts/chart13.xml" /><Relationship Id="rId1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161925</xdr:rowOff>
    </xdr:from>
    <xdr:to>
      <xdr:col>4</xdr:col>
      <xdr:colOff>-2147483648</xdr:colOff>
      <xdr:row>32</xdr:row>
      <xdr:rowOff>57150</xdr:rowOff>
    </xdr:to>
    <xdr:pic>
      <xdr:nvPicPr>
        <xdr:cNvPr id="2" name="image00.png"/>
        <xdr:cNvPicPr preferRelativeResize="0">
          <a:picLocks noChangeAspect="1"/>
        </xdr:cNvPicPr>
      </xdr:nvPicPr>
      <xdr:blipFill>
        <a:blip r:embed="rId1"/>
        <a:stretch>
          <a:fillRect/>
        </a:stretch>
      </xdr:blipFill>
      <xdr:spPr>
        <a:xfrm>
          <a:off x="0" y="10487025"/>
          <a:ext cx="6153150" cy="215265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44</xdr:row>
      <xdr:rowOff>9525</xdr:rowOff>
    </xdr:from>
    <xdr:to>
      <xdr:col>8</xdr:col>
      <xdr:colOff>76200</xdr:colOff>
      <xdr:row>60</xdr:row>
      <xdr:rowOff>57150</xdr:rowOff>
    </xdr:to>
    <xdr:graphicFrame macro="">
      <xdr:nvGraphicFramePr>
        <xdr:cNvPr id="11" name="Chart 10"/>
        <xdr:cNvGraphicFramePr/>
      </xdr:nvGraphicFramePr>
      <xdr:xfrm>
        <a:off x="9144000" y="17192625"/>
        <a:ext cx="10115550" cy="6905625"/>
      </xdr:xfrm>
      <a:graphic>
        <a:graphicData uri="http://schemas.openxmlformats.org/drawingml/2006/chart">
          <c:chart xmlns:c="http://schemas.openxmlformats.org/drawingml/2006/chart" r:id="rId1"/>
        </a:graphicData>
      </a:graphic>
    </xdr:graphicFrame>
    <xdr:clientData/>
  </xdr:twoCellAnchor>
  <xdr:twoCellAnchor>
    <xdr:from>
      <xdr:col>3</xdr:col>
      <xdr:colOff>161925</xdr:colOff>
      <xdr:row>64</xdr:row>
      <xdr:rowOff>190500</xdr:rowOff>
    </xdr:from>
    <xdr:to>
      <xdr:col>7</xdr:col>
      <xdr:colOff>1695450</xdr:colOff>
      <xdr:row>74</xdr:row>
      <xdr:rowOff>19050</xdr:rowOff>
    </xdr:to>
    <xdr:graphicFrame macro="">
      <xdr:nvGraphicFramePr>
        <xdr:cNvPr id="16" name="Chart 15"/>
        <xdr:cNvGraphicFramePr/>
      </xdr:nvGraphicFramePr>
      <xdr:xfrm>
        <a:off x="9105900" y="25165050"/>
        <a:ext cx="9725025" cy="4781550"/>
      </xdr:xfrm>
      <a:graphic>
        <a:graphicData uri="http://schemas.openxmlformats.org/drawingml/2006/chart">
          <c:chart xmlns:c="http://schemas.openxmlformats.org/drawingml/2006/chart" r:id="rId2"/>
        </a:graphicData>
      </a:graphic>
    </xdr:graphicFrame>
    <xdr:clientData/>
  </xdr:twoCellAnchor>
  <xdr:twoCellAnchor>
    <xdr:from>
      <xdr:col>3</xdr:col>
      <xdr:colOff>352425</xdr:colOff>
      <xdr:row>93</xdr:row>
      <xdr:rowOff>247650</xdr:rowOff>
    </xdr:from>
    <xdr:to>
      <xdr:col>10</xdr:col>
      <xdr:colOff>695325</xdr:colOff>
      <xdr:row>106</xdr:row>
      <xdr:rowOff>285750</xdr:rowOff>
    </xdr:to>
    <xdr:graphicFrame macro="">
      <xdr:nvGraphicFramePr>
        <xdr:cNvPr id="19" name="Chart 18"/>
        <xdr:cNvGraphicFramePr/>
      </xdr:nvGraphicFramePr>
      <xdr:xfrm>
        <a:off x="9296400" y="41700450"/>
        <a:ext cx="15011400" cy="8372475"/>
      </xdr:xfrm>
      <a:graphic>
        <a:graphicData uri="http://schemas.openxmlformats.org/drawingml/2006/chart">
          <c:chart xmlns:c="http://schemas.openxmlformats.org/drawingml/2006/chart" r:id="rId3"/>
        </a:graphicData>
      </a:graphic>
    </xdr:graphicFrame>
    <xdr:clientData/>
  </xdr:twoCellAnchor>
  <xdr:twoCellAnchor>
    <xdr:from>
      <xdr:col>3</xdr:col>
      <xdr:colOff>219075</xdr:colOff>
      <xdr:row>110</xdr:row>
      <xdr:rowOff>76200</xdr:rowOff>
    </xdr:from>
    <xdr:to>
      <xdr:col>9</xdr:col>
      <xdr:colOff>1162050</xdr:colOff>
      <xdr:row>121</xdr:row>
      <xdr:rowOff>1295400</xdr:rowOff>
    </xdr:to>
    <xdr:graphicFrame macro="">
      <xdr:nvGraphicFramePr>
        <xdr:cNvPr id="20" name="Chart 19"/>
        <xdr:cNvGraphicFramePr/>
      </xdr:nvGraphicFramePr>
      <xdr:xfrm>
        <a:off x="9163050" y="51034950"/>
        <a:ext cx="13230225" cy="6515100"/>
      </xdr:xfrm>
      <a:graphic>
        <a:graphicData uri="http://schemas.openxmlformats.org/drawingml/2006/chart">
          <c:chart xmlns:c="http://schemas.openxmlformats.org/drawingml/2006/chart" r:id="rId4"/>
        </a:graphicData>
      </a:graphic>
    </xdr:graphicFrame>
    <xdr:clientData/>
  </xdr:twoCellAnchor>
  <xdr:twoCellAnchor>
    <xdr:from>
      <xdr:col>8</xdr:col>
      <xdr:colOff>304800</xdr:colOff>
      <xdr:row>128</xdr:row>
      <xdr:rowOff>295275</xdr:rowOff>
    </xdr:from>
    <xdr:to>
      <xdr:col>11</xdr:col>
      <xdr:colOff>1600200</xdr:colOff>
      <xdr:row>135</xdr:row>
      <xdr:rowOff>619125</xdr:rowOff>
    </xdr:to>
    <xdr:graphicFrame macro="">
      <xdr:nvGraphicFramePr>
        <xdr:cNvPr id="15" name="Chart 14"/>
        <xdr:cNvGraphicFramePr/>
      </xdr:nvGraphicFramePr>
      <xdr:xfrm>
        <a:off x="19488150" y="60769500"/>
        <a:ext cx="8105775" cy="4533900"/>
      </xdr:xfrm>
      <a:graphic>
        <a:graphicData uri="http://schemas.openxmlformats.org/drawingml/2006/chart">
          <c:chart xmlns:c="http://schemas.openxmlformats.org/drawingml/2006/chart" r:id="rId5"/>
        </a:graphicData>
      </a:graphic>
    </xdr:graphicFrame>
    <xdr:clientData/>
  </xdr:twoCellAnchor>
  <xdr:twoCellAnchor>
    <xdr:from>
      <xdr:col>8</xdr:col>
      <xdr:colOff>409575</xdr:colOff>
      <xdr:row>141</xdr:row>
      <xdr:rowOff>161925</xdr:rowOff>
    </xdr:from>
    <xdr:to>
      <xdr:col>11</xdr:col>
      <xdr:colOff>1676400</xdr:colOff>
      <xdr:row>147</xdr:row>
      <xdr:rowOff>361950</xdr:rowOff>
    </xdr:to>
    <xdr:graphicFrame macro="">
      <xdr:nvGraphicFramePr>
        <xdr:cNvPr id="17" name="Chart 16"/>
        <xdr:cNvGraphicFramePr/>
      </xdr:nvGraphicFramePr>
      <xdr:xfrm>
        <a:off x="19592925" y="67370325"/>
        <a:ext cx="8077200" cy="4010025"/>
      </xdr:xfrm>
      <a:graphic>
        <a:graphicData uri="http://schemas.openxmlformats.org/drawingml/2006/chart">
          <c:chart xmlns:c="http://schemas.openxmlformats.org/drawingml/2006/chart" r:id="rId6"/>
        </a:graphicData>
      </a:graphic>
    </xdr:graphicFrame>
    <xdr:clientData/>
  </xdr:twoCellAnchor>
  <xdr:twoCellAnchor>
    <xdr:from>
      <xdr:col>3</xdr:col>
      <xdr:colOff>819150</xdr:colOff>
      <xdr:row>80</xdr:row>
      <xdr:rowOff>285750</xdr:rowOff>
    </xdr:from>
    <xdr:to>
      <xdr:col>9</xdr:col>
      <xdr:colOff>600075</xdr:colOff>
      <xdr:row>88</xdr:row>
      <xdr:rowOff>676275</xdr:rowOff>
    </xdr:to>
    <xdr:graphicFrame macro="">
      <xdr:nvGraphicFramePr>
        <xdr:cNvPr id="14" name="Chart 13"/>
        <xdr:cNvGraphicFramePr/>
      </xdr:nvGraphicFramePr>
      <xdr:xfrm>
        <a:off x="9763125" y="34032825"/>
        <a:ext cx="12068175" cy="6315075"/>
      </xdr:xfrm>
      <a:graphic>
        <a:graphicData uri="http://schemas.openxmlformats.org/drawingml/2006/chart">
          <c:chart xmlns:c="http://schemas.openxmlformats.org/drawingml/2006/chart" r:id="rId7"/>
        </a:graphicData>
      </a:graphic>
    </xdr:graphicFrame>
    <xdr:clientData/>
  </xdr:twoCellAnchor>
  <xdr:twoCellAnchor>
    <xdr:from>
      <xdr:col>3</xdr:col>
      <xdr:colOff>942975</xdr:colOff>
      <xdr:row>174</xdr:row>
      <xdr:rowOff>361950</xdr:rowOff>
    </xdr:from>
    <xdr:to>
      <xdr:col>6</xdr:col>
      <xdr:colOff>342900</xdr:colOff>
      <xdr:row>184</xdr:row>
      <xdr:rowOff>0</xdr:rowOff>
    </xdr:to>
    <xdr:graphicFrame macro="">
      <xdr:nvGraphicFramePr>
        <xdr:cNvPr id="21" name="Chart 20"/>
        <xdr:cNvGraphicFramePr/>
      </xdr:nvGraphicFramePr>
      <xdr:xfrm>
        <a:off x="9886950" y="81505425"/>
        <a:ext cx="5543550" cy="3486150"/>
      </xdr:xfrm>
      <a:graphic>
        <a:graphicData uri="http://schemas.openxmlformats.org/drawingml/2006/chart">
          <c:chart xmlns:c="http://schemas.openxmlformats.org/drawingml/2006/chart" r:id="rId8"/>
        </a:graphicData>
      </a:graphic>
    </xdr:graphicFrame>
    <xdr:clientData/>
  </xdr:twoCellAnchor>
  <xdr:twoCellAnchor>
    <xdr:from>
      <xdr:col>3</xdr:col>
      <xdr:colOff>981075</xdr:colOff>
      <xdr:row>184</xdr:row>
      <xdr:rowOff>38100</xdr:rowOff>
    </xdr:from>
    <xdr:to>
      <xdr:col>8</xdr:col>
      <xdr:colOff>38100</xdr:colOff>
      <xdr:row>195</xdr:row>
      <xdr:rowOff>285750</xdr:rowOff>
    </xdr:to>
    <xdr:graphicFrame macro="">
      <xdr:nvGraphicFramePr>
        <xdr:cNvPr id="22" name="Chart 21"/>
        <xdr:cNvGraphicFramePr/>
      </xdr:nvGraphicFramePr>
      <xdr:xfrm>
        <a:off x="9925050" y="85029675"/>
        <a:ext cx="9296400" cy="4152900"/>
      </xdr:xfrm>
      <a:graphic>
        <a:graphicData uri="http://schemas.openxmlformats.org/drawingml/2006/chart">
          <c:chart xmlns:c="http://schemas.openxmlformats.org/drawingml/2006/chart" r:id="rId9"/>
        </a:graphicData>
      </a:graphic>
    </xdr:graphicFrame>
    <xdr:clientData/>
  </xdr:twoCellAnchor>
  <xdr:twoCellAnchor>
    <xdr:from>
      <xdr:col>3</xdr:col>
      <xdr:colOff>1381125</xdr:colOff>
      <xdr:row>195</xdr:row>
      <xdr:rowOff>561975</xdr:rowOff>
    </xdr:from>
    <xdr:to>
      <xdr:col>5</xdr:col>
      <xdr:colOff>1981200</xdr:colOff>
      <xdr:row>204</xdr:row>
      <xdr:rowOff>142875</xdr:rowOff>
    </xdr:to>
    <xdr:graphicFrame macro="">
      <xdr:nvGraphicFramePr>
        <xdr:cNvPr id="23" name="Chart 22"/>
        <xdr:cNvGraphicFramePr/>
      </xdr:nvGraphicFramePr>
      <xdr:xfrm>
        <a:off x="10325100" y="89458800"/>
        <a:ext cx="4695825" cy="2857500"/>
      </xdr:xfrm>
      <a:graphic>
        <a:graphicData uri="http://schemas.openxmlformats.org/drawingml/2006/chart">
          <c:chart xmlns:c="http://schemas.openxmlformats.org/drawingml/2006/chart" r:id="rId10"/>
        </a:graphicData>
      </a:graphic>
    </xdr:graphicFrame>
    <xdr:clientData/>
  </xdr:twoCellAnchor>
  <xdr:twoCellAnchor>
    <xdr:from>
      <xdr:col>3</xdr:col>
      <xdr:colOff>638175</xdr:colOff>
      <xdr:row>157</xdr:row>
      <xdr:rowOff>238125</xdr:rowOff>
    </xdr:from>
    <xdr:to>
      <xdr:col>10</xdr:col>
      <xdr:colOff>1019175</xdr:colOff>
      <xdr:row>171</xdr:row>
      <xdr:rowOff>114300</xdr:rowOff>
    </xdr:to>
    <xdr:graphicFrame macro="">
      <xdr:nvGraphicFramePr>
        <xdr:cNvPr id="24" name="Chart 23"/>
        <xdr:cNvGraphicFramePr/>
      </xdr:nvGraphicFramePr>
      <xdr:xfrm>
        <a:off x="9582150" y="74542650"/>
        <a:ext cx="15049500" cy="6105525"/>
      </xdr:xfrm>
      <a:graphic>
        <a:graphicData uri="http://schemas.openxmlformats.org/drawingml/2006/chart">
          <c:chart xmlns:c="http://schemas.openxmlformats.org/drawingml/2006/chart" r:id="rId1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42</xdr:row>
      <xdr:rowOff>190500</xdr:rowOff>
    </xdr:from>
    <xdr:to>
      <xdr:col>2</xdr:col>
      <xdr:colOff>638175</xdr:colOff>
      <xdr:row>47</xdr:row>
      <xdr:rowOff>152400</xdr:rowOff>
    </xdr:to>
    <xdr:pic>
      <xdr:nvPicPr>
        <xdr:cNvPr id="3" name="Billed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6515100"/>
          <a:ext cx="6248400" cy="9620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0</xdr:colOff>
      <xdr:row>23</xdr:row>
      <xdr:rowOff>47625</xdr:rowOff>
    </xdr:to>
    <xdr:sp macro="" textlink="">
      <xdr:nvSpPr>
        <xdr:cNvPr id="2051" name="Rectangle 3" hidden="1"/>
        <xdr:cNvSpPr>
          <a:spLocks noSelect="1" noChangeArrowheads="1"/>
        </xdr:cNvSpPr>
      </xdr:nvSpPr>
      <xdr:spPr bwMode="auto">
        <a:xfrm>
          <a:off x="0" y="0"/>
          <a:ext cx="8429625" cy="12411075"/>
        </a:xfrm>
        <a:prstGeom prst="rect">
          <a:avLst/>
        </a:prstGeom>
        <a:solidFill>
          <a:srgbClr val="FFFFFF"/>
        </a:solidFill>
        <a:ln w="9525">
          <a:solidFill>
            <a:srgbClr val="000000"/>
          </a:solidFill>
          <a:round/>
          <a:headEnd type="none"/>
          <a:tailEnd type="none"/>
        </a:ln>
      </xdr:spPr>
    </xdr:sp>
    <xdr:clientData/>
  </xdr:twoCellAnchor>
  <xdr:twoCellAnchor>
    <xdr:from>
      <xdr:col>0</xdr:col>
      <xdr:colOff>0</xdr:colOff>
      <xdr:row>0</xdr:row>
      <xdr:rowOff>0</xdr:rowOff>
    </xdr:from>
    <xdr:to>
      <xdr:col>6</xdr:col>
      <xdr:colOff>19050</xdr:colOff>
      <xdr:row>23</xdr:row>
      <xdr:rowOff>152400</xdr:rowOff>
    </xdr:to>
    <xdr:sp macro="" textlink="">
      <xdr:nvSpPr>
        <xdr:cNvPr id="3" name="Rectangle 3" hidden="1"/>
        <xdr:cNvSpPr>
          <a:spLocks noSelect="1" noChangeArrowheads="1"/>
        </xdr:cNvSpPr>
      </xdr:nvSpPr>
      <xdr:spPr bwMode="auto">
        <a:xfrm>
          <a:off x="0" y="0"/>
          <a:ext cx="8448675" cy="12515850"/>
        </a:xfrm>
        <a:prstGeom prst="rect">
          <a:avLst/>
        </a:prstGeom>
        <a:solidFill>
          <a:srgbClr val="FFFFFF"/>
        </a:solidFill>
        <a:ln w="9525">
          <a:solidFill>
            <a:srgbClr val="000000"/>
          </a:solidFill>
          <a:round/>
          <a:headEnd type="none"/>
          <a:tailEnd type="none"/>
        </a:ln>
      </xdr:spPr>
    </xdr:sp>
    <xdr:clientData/>
  </xdr:twoCellAnchor>
  <xdr:twoCellAnchor>
    <xdr:from>
      <xdr:col>0</xdr:col>
      <xdr:colOff>0</xdr:colOff>
      <xdr:row>0</xdr:row>
      <xdr:rowOff>0</xdr:rowOff>
    </xdr:from>
    <xdr:to>
      <xdr:col>6</xdr:col>
      <xdr:colOff>19050</xdr:colOff>
      <xdr:row>23</xdr:row>
      <xdr:rowOff>152400</xdr:rowOff>
    </xdr:to>
    <xdr:sp macro="" textlink="">
      <xdr:nvSpPr>
        <xdr:cNvPr id="4" name="Rectangle 3" hidden="1"/>
        <xdr:cNvSpPr>
          <a:spLocks noSelect="1" noChangeArrowheads="1"/>
        </xdr:cNvSpPr>
      </xdr:nvSpPr>
      <xdr:spPr bwMode="auto">
        <a:xfrm>
          <a:off x="0" y="0"/>
          <a:ext cx="8448675" cy="12515850"/>
        </a:xfrm>
        <a:prstGeom prst="rect">
          <a:avLst/>
        </a:prstGeom>
        <a:solidFill>
          <a:srgbClr val="FFFFFF"/>
        </a:solidFill>
        <a:ln w="9525">
          <a:solidFill>
            <a:srgbClr val="000000"/>
          </a:solidFill>
          <a:round/>
          <a:headEnd type="none"/>
          <a:tailEnd type="none"/>
        </a:ln>
      </xdr:spPr>
    </xdr:sp>
    <xdr:clientData/>
  </xdr:twoCellAnchor>
  <xdr:twoCellAnchor>
    <xdr:from>
      <xdr:col>0</xdr:col>
      <xdr:colOff>0</xdr:colOff>
      <xdr:row>0</xdr:row>
      <xdr:rowOff>0</xdr:rowOff>
    </xdr:from>
    <xdr:to>
      <xdr:col>4</xdr:col>
      <xdr:colOff>1381125</xdr:colOff>
      <xdr:row>10</xdr:row>
      <xdr:rowOff>1200150</xdr:rowOff>
    </xdr:to>
    <xdr:sp macro="" textlink="">
      <xdr:nvSpPr>
        <xdr:cNvPr id="5" name="Rectangle 3" hidden="1"/>
        <xdr:cNvSpPr>
          <a:spLocks noSelect="1" noChangeArrowheads="1"/>
        </xdr:cNvSpPr>
      </xdr:nvSpPr>
      <xdr:spPr bwMode="auto">
        <a:xfrm>
          <a:off x="0" y="0"/>
          <a:ext cx="7048500" cy="7562850"/>
        </a:xfrm>
        <a:prstGeom prst="rect">
          <a:avLst/>
        </a:prstGeom>
        <a:solidFill>
          <a:srgbClr val="FFFFFF"/>
        </a:solidFill>
        <a:ln w="9525">
          <a:solidFill>
            <a:srgbClr val="000000"/>
          </a:solidFill>
          <a:round/>
          <a:headEnd type="none"/>
          <a:tailEnd type="none"/>
        </a:ln>
      </xdr:spPr>
    </xdr:sp>
    <xdr:clientData/>
  </xdr:twoCellAnchor>
  <xdr:twoCellAnchor>
    <xdr:from>
      <xdr:col>0</xdr:col>
      <xdr:colOff>0</xdr:colOff>
      <xdr:row>0</xdr:row>
      <xdr:rowOff>0</xdr:rowOff>
    </xdr:from>
    <xdr:to>
      <xdr:col>4</xdr:col>
      <xdr:colOff>1381125</xdr:colOff>
      <xdr:row>10</xdr:row>
      <xdr:rowOff>1200150</xdr:rowOff>
    </xdr:to>
    <xdr:sp macro="" textlink="">
      <xdr:nvSpPr>
        <xdr:cNvPr id="6" name="Rectangle 3" hidden="1"/>
        <xdr:cNvSpPr>
          <a:spLocks noSelect="1" noChangeArrowheads="1"/>
        </xdr:cNvSpPr>
      </xdr:nvSpPr>
      <xdr:spPr bwMode="auto">
        <a:xfrm>
          <a:off x="0" y="0"/>
          <a:ext cx="7048500" cy="7562850"/>
        </a:xfrm>
        <a:prstGeom prst="rect">
          <a:avLst/>
        </a:prstGeom>
        <a:solidFill>
          <a:srgbClr val="FFFFFF"/>
        </a:solidFill>
        <a:ln w="9525">
          <a:solidFill>
            <a:srgbClr val="000000"/>
          </a:solidFill>
          <a:round/>
          <a:headEnd type="none"/>
          <a:tailEnd type="none"/>
        </a:ln>
      </xdr:spPr>
    </xdr:sp>
    <xdr:clientData/>
  </xdr:twoCellAnchor>
  <xdr:twoCellAnchor>
    <xdr:from>
      <xdr:col>0</xdr:col>
      <xdr:colOff>0</xdr:colOff>
      <xdr:row>0</xdr:row>
      <xdr:rowOff>0</xdr:rowOff>
    </xdr:from>
    <xdr:to>
      <xdr:col>4</xdr:col>
      <xdr:colOff>1381125</xdr:colOff>
      <xdr:row>10</xdr:row>
      <xdr:rowOff>1200150</xdr:rowOff>
    </xdr:to>
    <xdr:sp macro="" textlink="">
      <xdr:nvSpPr>
        <xdr:cNvPr id="7" name="AutoShape 3"/>
        <xdr:cNvSpPr>
          <a:spLocks noChangeArrowheads="1"/>
        </xdr:cNvSpPr>
      </xdr:nvSpPr>
      <xdr:spPr bwMode="auto">
        <a:xfrm>
          <a:off x="0" y="0"/>
          <a:ext cx="7048500" cy="7562850"/>
        </a:xfrm>
        <a:custGeom>
          <a:avLst/>
          <a:gdLst/>
          <a:ahLst/>
          <a:cxnLst/>
          <a:rect l="0" t="0" r="0" b="0"/>
          <a:pathLst/>
        </a:custGeom>
        <a:solidFill>
          <a:srgbClr val="FFFFFF"/>
        </a:solidFill>
        <a:ln w="9525">
          <a:solidFill>
            <a:srgbClr val="000000"/>
          </a:solidFill>
          <a:round/>
          <a:headEnd type="none"/>
          <a:tailEnd type="none"/>
        </a:ln>
      </xdr:spPr>
    </xdr:sp>
    <xdr:clientData/>
  </xdr:twoCellAnchor>
  <xdr:twoCellAnchor editAs="oneCell">
    <xdr:from>
      <xdr:col>0</xdr:col>
      <xdr:colOff>47625</xdr:colOff>
      <xdr:row>19</xdr:row>
      <xdr:rowOff>123825</xdr:rowOff>
    </xdr:from>
    <xdr:to>
      <xdr:col>4</xdr:col>
      <xdr:colOff>638175</xdr:colOff>
      <xdr:row>24</xdr:row>
      <xdr:rowOff>152400</xdr:rowOff>
    </xdr:to>
    <xdr:pic>
      <xdr:nvPicPr>
        <xdr:cNvPr id="8" name="Billede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625" y="11753850"/>
          <a:ext cx="6257925" cy="9620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11</xdr:row>
      <xdr:rowOff>47625</xdr:rowOff>
    </xdr:from>
    <xdr:to>
      <xdr:col>3</xdr:col>
      <xdr:colOff>1219200</xdr:colOff>
      <xdr:row>18</xdr:row>
      <xdr:rowOff>76200</xdr:rowOff>
    </xdr:to>
    <xdr:pic>
      <xdr:nvPicPr>
        <xdr:cNvPr id="2" name="Billed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4775" y="6915150"/>
          <a:ext cx="6257925" cy="9906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44</xdr:row>
      <xdr:rowOff>161925</xdr:rowOff>
    </xdr:from>
    <xdr:to>
      <xdr:col>12</xdr:col>
      <xdr:colOff>333375</xdr:colOff>
      <xdr:row>53</xdr:row>
      <xdr:rowOff>0</xdr:rowOff>
    </xdr:to>
    <xdr:graphicFrame macro="">
      <xdr:nvGraphicFramePr>
        <xdr:cNvPr id="2" name="Chart 1"/>
        <xdr:cNvGraphicFramePr/>
      </xdr:nvGraphicFramePr>
      <xdr:xfrm>
        <a:off x="10287000" y="13049250"/>
        <a:ext cx="0" cy="4438650"/>
      </xdr:xfrm>
      <a:graphic>
        <a:graphicData uri="http://schemas.openxmlformats.org/drawingml/2006/chart">
          <c:chart xmlns:c="http://schemas.openxmlformats.org/drawingml/2006/chart" r:id="rId1"/>
        </a:graphicData>
      </a:graphic>
    </xdr:graphicFrame>
    <xdr:clientData/>
  </xdr:twoCellAnchor>
  <xdr:twoCellAnchor>
    <xdr:from>
      <xdr:col>12</xdr:col>
      <xdr:colOff>533400</xdr:colOff>
      <xdr:row>44</xdr:row>
      <xdr:rowOff>152400</xdr:rowOff>
    </xdr:from>
    <xdr:to>
      <xdr:col>24</xdr:col>
      <xdr:colOff>66675</xdr:colOff>
      <xdr:row>51</xdr:row>
      <xdr:rowOff>657225</xdr:rowOff>
    </xdr:to>
    <xdr:graphicFrame macro="">
      <xdr:nvGraphicFramePr>
        <xdr:cNvPr id="3" name="Chart 2"/>
        <xdr:cNvGraphicFramePr/>
      </xdr:nvGraphicFramePr>
      <xdr:xfrm>
        <a:off x="10287000" y="13039725"/>
        <a:ext cx="0" cy="43148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53</xdr:row>
      <xdr:rowOff>38100</xdr:rowOff>
    </xdr:from>
    <xdr:to>
      <xdr:col>3</xdr:col>
      <xdr:colOff>1200150</xdr:colOff>
      <xdr:row>53</xdr:row>
      <xdr:rowOff>1009650</xdr:rowOff>
    </xdr:to>
    <xdr:pic>
      <xdr:nvPicPr>
        <xdr:cNvPr id="4" name="Billede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85725" y="17526000"/>
          <a:ext cx="6257925" cy="9715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64</xdr:row>
      <xdr:rowOff>76200</xdr:rowOff>
    </xdr:from>
    <xdr:to>
      <xdr:col>3</xdr:col>
      <xdr:colOff>1219200</xdr:colOff>
      <xdr:row>71</xdr:row>
      <xdr:rowOff>104775</xdr:rowOff>
    </xdr:to>
    <xdr:pic>
      <xdr:nvPicPr>
        <xdr:cNvPr id="2" name="Billed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4775" y="20459700"/>
          <a:ext cx="6257925" cy="9620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67</xdr:row>
      <xdr:rowOff>9525</xdr:rowOff>
    </xdr:from>
    <xdr:to>
      <xdr:col>3</xdr:col>
      <xdr:colOff>1238250</xdr:colOff>
      <xdr:row>74</xdr:row>
      <xdr:rowOff>38100</xdr:rowOff>
    </xdr:to>
    <xdr:pic>
      <xdr:nvPicPr>
        <xdr:cNvPr id="2" name="Billed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23825" y="23926800"/>
          <a:ext cx="6257925" cy="99060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10</xdr:row>
      <xdr:rowOff>0</xdr:rowOff>
    </xdr:from>
    <xdr:to>
      <xdr:col>3</xdr:col>
      <xdr:colOff>1200150</xdr:colOff>
      <xdr:row>11</xdr:row>
      <xdr:rowOff>0</xdr:rowOff>
    </xdr:to>
    <xdr:pic>
      <xdr:nvPicPr>
        <xdr:cNvPr id="2" name="Billed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150" y="6000750"/>
          <a:ext cx="6257925" cy="9620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876300</xdr:colOff>
      <xdr:row>20</xdr:row>
      <xdr:rowOff>9525</xdr:rowOff>
    </xdr:from>
    <xdr:to>
      <xdr:col>15</xdr:col>
      <xdr:colOff>952500</xdr:colOff>
      <xdr:row>31</xdr:row>
      <xdr:rowOff>171450</xdr:rowOff>
    </xdr:to>
    <xdr:graphicFrame macro="">
      <xdr:nvGraphicFramePr>
        <xdr:cNvPr id="12" name="Chart 11"/>
        <xdr:cNvGraphicFramePr/>
      </xdr:nvGraphicFramePr>
      <xdr:xfrm>
        <a:off x="19592925" y="11858625"/>
        <a:ext cx="3648075" cy="2362200"/>
      </xdr:xfrm>
      <a:graphic>
        <a:graphicData uri="http://schemas.openxmlformats.org/drawingml/2006/chart">
          <c:chart xmlns:c="http://schemas.openxmlformats.org/drawingml/2006/chart" r:id="rId1"/>
        </a:graphicData>
      </a:graphic>
    </xdr:graphicFrame>
    <xdr:clientData/>
  </xdr:twoCellAnchor>
  <xdr:twoCellAnchor editAs="oneCell">
    <xdr:from>
      <xdr:col>4</xdr:col>
      <xdr:colOff>38100</xdr:colOff>
      <xdr:row>12</xdr:row>
      <xdr:rowOff>123825</xdr:rowOff>
    </xdr:from>
    <xdr:to>
      <xdr:col>7</xdr:col>
      <xdr:colOff>1352550</xdr:colOff>
      <xdr:row>13</xdr:row>
      <xdr:rowOff>600075</xdr:rowOff>
    </xdr:to>
    <xdr:pic>
      <xdr:nvPicPr>
        <xdr:cNvPr id="3" name="Billed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5572125" y="6210300"/>
          <a:ext cx="6257925" cy="9620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lok%203.2%20-%20Energi"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lok%205%20-%20Kommunens%20vurdering"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ok 3"/>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lok 5 - Kommunens vurdering"/>
    </sheetNames>
    <sheetDataSet>
      <sheetData sheetId="0"/>
    </sheetDataSet>
  </externalBook>
</externalLink>
</file>

<file path=xl/tables/table1.xml><?xml version="1.0" encoding="utf-8"?>
<table xmlns="http://schemas.openxmlformats.org/spreadsheetml/2006/main" id="6" name="Table6" displayName="Table6" ref="A47:C61" totalsRowShown="0" headerRowDxfId="59">
  <tableColumns count="3">
    <tableColumn id="1" name="2.2 Green opportunities and preconditions" dataDxfId="58"/>
    <tableColumn id="2" name="Score" dataDxfId="57"/>
    <tableColumn id="3" name="Data input" dataDxfId="56"/>
  </tableColumns>
  <tableStyleInfo name="TableStyleLight2" showFirstColumn="0" showLastColumn="0" showRowStripes="1" showColumnStripes="0"/>
</table>
</file>

<file path=xl/tables/table10.xml><?xml version="1.0" encoding="utf-8"?>
<table xmlns="http://schemas.openxmlformats.org/spreadsheetml/2006/main" id="5" name="Table5" displayName="Table5" ref="A196:C203" totalsRowShown="0" headerRowDxfId="18">
  <tableColumns count="3">
    <tableColumn id="1" name="5.3 Green business development" dataDxfId="17"/>
    <tableColumn id="2" name="Score" dataDxfId="16"/>
    <tableColumn id="3" name="Data input" dataDxfId="15"/>
  </tableColumns>
  <tableStyleInfo name="TableStyleLight2" showFirstColumn="0" showLastColumn="0" showRowStripes="1" showColumnStripes="0"/>
</table>
</file>

<file path=xl/tables/table11.xml><?xml version="1.0" encoding="utf-8"?>
<table xmlns="http://schemas.openxmlformats.org/spreadsheetml/2006/main" id="11" name="Table11" displayName="Table11" ref="A18:C26" totalsRowShown="0" headerRowDxfId="14">
  <tableColumns count="3">
    <tableColumn id="1" name="Indicator" dataDxfId="13"/>
    <tableColumn id="2" name="Score" dataDxfId="12"/>
    <tableColumn id="3" name="Weighting" dataDxfId="11"/>
  </tableColumns>
  <tableStyleInfo name="TableStyleLight2" showFirstColumn="0" showLastColumn="0" showRowStripes="1" showColumnStripes="0"/>
</table>
</file>

<file path=xl/tables/table12.xml><?xml version="1.0" encoding="utf-8"?>
<table xmlns="http://schemas.openxmlformats.org/spreadsheetml/2006/main" id="14" name="Table14" displayName="Table14" ref="A29:B31" totalsRowShown="0" headerRowDxfId="10">
  <tableColumns count="2">
    <tableColumn id="1" name="Specifikation" dataDxfId="9"/>
    <tableColumn id="2" name="Resource stream" dataDxfId="8"/>
  </tableColumns>
  <tableStyleInfo name="TableStyleLight2" showFirstColumn="0" showLastColumn="0" showRowStripes="1" showColumnStripes="0"/>
</table>
</file>

<file path=xl/tables/table13.xml><?xml version="1.0" encoding="utf-8"?>
<table xmlns="http://schemas.openxmlformats.org/spreadsheetml/2006/main" id="15" name="Table15" displayName="Table15" ref="A38:C39" totalsRowShown="0" headerRowDxfId="7">
  <tableColumns count="3">
    <tableColumn id="1" name="Costliest resource stream" dataDxfId="6">
      <calculatedColumnFormula>A89</calculatedColumnFormula>
    </tableColumn>
    <tableColumn id="2" name="Costs" dataDxfId="5">
      <calculatedColumnFormula>MAX(B84:B86)</calculatedColumnFormula>
    </tableColumn>
    <tableColumn id="3" name="Share of overall costs (pct)" dataDxfId="4">
      <calculatedColumnFormula>MAX($C84:$C86)</calculatedColumnFormula>
    </tableColumn>
  </tableColumns>
  <tableStyleInfo name="TableStyleLight2" showFirstColumn="0" showLastColumn="0" showRowStripes="1" showColumnStripes="0"/>
</table>
</file>

<file path=xl/tables/table14.xml><?xml version="1.0" encoding="utf-8"?>
<table xmlns="http://schemas.openxmlformats.org/spreadsheetml/2006/main" id="16" name="Table16" displayName="Table16" ref="A34:B35" totalsRowShown="0" headerRowDxfId="3" dataDxfId="2">
  <tableColumns count="2">
    <tableColumn id="1" name="Specification" dataDxfId="1"/>
    <tableColumn id="2" name="Most significant opportunity" dataDxfId="0">
      <calculatedColumnFormula>A206</calculatedColumnFormula>
    </tableColumn>
  </tableColumns>
  <tableStyleInfo name="TableStyleLight2" showFirstColumn="0" showLastColumn="0" showRowStripes="1" showColumnStripes="0"/>
</table>
</file>

<file path=xl/tables/table2.xml><?xml version="1.0" encoding="utf-8"?>
<table xmlns="http://schemas.openxmlformats.org/spreadsheetml/2006/main" id="7" name="Table7" displayName="Table7" ref="A65:C90" totalsRowShown="0" headerRowDxfId="55">
  <tableColumns count="3">
    <tableColumn id="1" name="3.1 Significance of resources_x000A_"/>
    <tableColumn id="2" name="Score"/>
    <tableColumn id="3" name="Data input" dataDxfId="54"/>
  </tableColumns>
  <tableStyleInfo name="TableStyleLight2" showFirstColumn="0" showLastColumn="0" showRowStripes="1" showColumnStripes="0"/>
</table>
</file>

<file path=xl/tables/table3.xml><?xml version="1.0" encoding="utf-8"?>
<table xmlns="http://schemas.openxmlformats.org/spreadsheetml/2006/main" id="8" name="Table8" displayName="Table8" ref="A94:C106" totalsRowShown="0" headerRowDxfId="53" dataDxfId="52">
  <tableColumns count="3">
    <tableColumn id="1" name="3.2.4 _x000A_Opportunities - Energy" dataDxfId="51"/>
    <tableColumn id="2" name="Score" dataDxfId="50"/>
    <tableColumn id="3" name="Data input" dataDxfId="49"/>
  </tableColumns>
  <tableStyleInfo name="TableStyleLight2" showFirstColumn="0" showLastColumn="0" showRowStripes="1" showColumnStripes="0"/>
</table>
</file>

<file path=xl/tables/table4.xml><?xml version="1.0" encoding="utf-8"?>
<table xmlns="http://schemas.openxmlformats.org/spreadsheetml/2006/main" id="9" name="Table9" displayName="Table9" ref="A111:C123" totalsRowShown="0" headerRowDxfId="48">
  <tableColumns count="3">
    <tableColumn id="1" name="3.3.4 _x000A_Opportunities - Water"/>
    <tableColumn id="2" name="Score" dataDxfId="47"/>
    <tableColumn id="3" name="Data input" dataDxfId="46"/>
  </tableColumns>
  <tableStyleInfo name="TableStyleLight2" showFirstColumn="0" showLastColumn="0" showRowStripes="1" showColumnStripes="0"/>
</table>
</file>

<file path=xl/tables/table5.xml><?xml version="1.0" encoding="utf-8"?>
<table xmlns="http://schemas.openxmlformats.org/spreadsheetml/2006/main" id="10" name="Table10" displayName="Table10" ref="A128:G139" totalsRowShown="0" headerRowDxfId="45">
  <tableColumns count="7">
    <tableColumn id="1" name="3.4.4 _x000A_Opportunities - Input materials" dataDxfId="44"/>
    <tableColumn id="2" name="Score input material -1" dataDxfId="43"/>
    <tableColumn id="3" name="Data input 1"/>
    <tableColumn id="4" name="Score input material -2" dataDxfId="42"/>
    <tableColumn id="5" name="Data input 2"/>
    <tableColumn id="6" name="Score input material -3" dataDxfId="41"/>
    <tableColumn id="7" name="Data input 3" dataDxfId="40"/>
  </tableColumns>
  <tableStyleInfo name="TableStyleLight2" showFirstColumn="0" showLastColumn="0" showRowStripes="1" showColumnStripes="0"/>
</table>
</file>

<file path=xl/tables/table6.xml><?xml version="1.0" encoding="utf-8"?>
<table xmlns="http://schemas.openxmlformats.org/spreadsheetml/2006/main" id="12" name="Table12" displayName="Table12" ref="A142:G154" totalsRowShown="0" headerRowDxfId="39" dataDxfId="38">
  <tableColumns count="7">
    <tableColumn id="1" name="3.4.5 _x000A_Opportunities - Output materials" dataDxfId="37"/>
    <tableColumn id="2" name="Score residual material -1" dataDxfId="36"/>
    <tableColumn id="3" name="Data input 1" dataDxfId="35"/>
    <tableColumn id="4" name="Score residual material -2" dataDxfId="34"/>
    <tableColumn id="5" name="Data input 2" dataDxfId="33"/>
    <tableColumn id="6" name="Score residual material -3" dataDxfId="32"/>
    <tableColumn id="7" name="Data input 3" dataDxfId="31"/>
  </tableColumns>
  <tableStyleInfo name="TableStyleLight2" showFirstColumn="0" showLastColumn="0" showRowStripes="1" showColumnStripes="0"/>
</table>
</file>

<file path=xl/tables/table7.xml><?xml version="1.0" encoding="utf-8"?>
<table xmlns="http://schemas.openxmlformats.org/spreadsheetml/2006/main" id="1" name="Table1" displayName="Table1" ref="A158:C171" totalsRowShown="0" headerRowDxfId="30">
  <tableColumns count="3">
    <tableColumn id="1" name="4. Readiness" dataDxfId="29"/>
    <tableColumn id="2" name="Score" dataDxfId="28"/>
    <tableColumn id="3" name="Data input" dataDxfId="27"/>
  </tableColumns>
  <tableStyleInfo name="TableStyleLight2" showFirstColumn="0" showLastColumn="0" showRowStripes="1" showColumnStripes="0"/>
</table>
</file>

<file path=xl/tables/table8.xml><?xml version="1.0" encoding="utf-8"?>
<table xmlns="http://schemas.openxmlformats.org/spreadsheetml/2006/main" id="3" name="Table3" displayName="Table3" ref="A175:C182" totalsRowShown="0" headerRowDxfId="26">
  <tableColumns count="3">
    <tableColumn id="1" name="5.1 Resource optimization" dataDxfId="25"/>
    <tableColumn id="2" name="Score" dataDxfId="24"/>
    <tableColumn id="3" name="Data input" dataDxfId="23"/>
  </tableColumns>
  <tableStyleInfo name="TableStyleLight2" showFirstColumn="0" showLastColumn="0" showRowStripes="1" showColumnStripes="0"/>
</table>
</file>

<file path=xl/tables/table9.xml><?xml version="1.0" encoding="utf-8"?>
<table xmlns="http://schemas.openxmlformats.org/spreadsheetml/2006/main" id="4" name="Table4" displayName="Table4" ref="A184:C194" totalsRowShown="0" headerRowDxfId="22">
  <tableColumns count="3">
    <tableColumn id="1" name="5.2 Industrial symbiosis" dataDxfId="21"/>
    <tableColumn id="2" name="Score" dataDxfId="20"/>
    <tableColumn id="3" name="Data input" dataDxfId="19"/>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drawing" Target="../drawings/drawing10.xml" /><Relationship Id="rId16"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9999"/>
    <pageSetUpPr fitToPage="1"/>
  </sheetPr>
  <dimension ref="A1:H28"/>
  <sheetViews>
    <sheetView zoomScale="90" zoomScaleNormal="90" workbookViewId="0" topLeftCell="A1">
      <selection activeCell="D15" sqref="D15"/>
    </sheetView>
  </sheetViews>
  <sheetFormatPr defaultColWidth="14.421875" defaultRowHeight="15.75" customHeight="1"/>
  <cols>
    <col min="1" max="1" width="17.7109375" style="0" customWidth="1"/>
    <col min="2" max="2" width="16.421875" style="0" customWidth="1"/>
    <col min="3" max="3" width="8.28125" style="0" customWidth="1"/>
    <col min="4" max="4" width="49.8515625" style="0" customWidth="1"/>
    <col min="5" max="5" width="40.7109375" style="0" hidden="1" customWidth="1"/>
    <col min="6" max="6" width="22.28125" style="0" customWidth="1"/>
  </cols>
  <sheetData>
    <row r="1" spans="1:8" ht="18">
      <c r="A1" s="248" t="s">
        <v>0</v>
      </c>
      <c r="B1" s="308"/>
      <c r="C1" s="308"/>
      <c r="D1" s="308"/>
      <c r="E1" s="309"/>
      <c r="F1" s="240"/>
      <c r="G1" s="240"/>
      <c r="H1" s="240"/>
    </row>
    <row r="2" spans="1:8" ht="59.25" customHeight="1">
      <c r="A2" s="1" t="s">
        <v>1</v>
      </c>
      <c r="B2" s="249" t="s">
        <v>2</v>
      </c>
      <c r="C2" s="308"/>
      <c r="D2" s="308"/>
      <c r="E2" s="309"/>
      <c r="F2" s="240"/>
      <c r="G2" s="240"/>
      <c r="H2" s="2"/>
    </row>
    <row r="3" spans="1:8" ht="66" customHeight="1">
      <c r="A3" s="1" t="s">
        <v>3</v>
      </c>
      <c r="B3" s="249" t="s">
        <v>4</v>
      </c>
      <c r="C3" s="308"/>
      <c r="D3" s="308"/>
      <c r="E3" s="309"/>
      <c r="F3" s="240"/>
      <c r="G3" s="240"/>
      <c r="H3" s="2"/>
    </row>
    <row r="4" spans="1:8" ht="81" customHeight="1">
      <c r="A4" s="3" t="s">
        <v>5</v>
      </c>
      <c r="B4" s="249" t="s">
        <v>6</v>
      </c>
      <c r="C4" s="308"/>
      <c r="D4" s="308"/>
      <c r="E4" s="309"/>
      <c r="F4" s="240"/>
      <c r="G4" s="240"/>
      <c r="H4" s="2"/>
    </row>
    <row r="5" spans="1:8" ht="15.75" customHeight="1">
      <c r="A5" s="255"/>
      <c r="B5" s="310"/>
      <c r="C5" s="310"/>
      <c r="D5" s="310"/>
      <c r="E5" s="310"/>
      <c r="F5" s="240"/>
      <c r="G5" s="240"/>
      <c r="H5" s="240"/>
    </row>
    <row r="6" spans="1:8" ht="106.9" customHeight="1">
      <c r="A6" s="253" t="s">
        <v>7</v>
      </c>
      <c r="B6" s="249" t="s">
        <v>8</v>
      </c>
      <c r="C6" s="308"/>
      <c r="D6" s="308"/>
      <c r="E6" s="309"/>
      <c r="F6" s="240"/>
      <c r="G6" s="240"/>
      <c r="H6" s="240"/>
    </row>
    <row r="7" spans="1:8" ht="12.75">
      <c r="A7" s="311"/>
      <c r="B7" s="4" t="s">
        <v>9</v>
      </c>
      <c r="C7" s="4" t="s">
        <v>10</v>
      </c>
      <c r="D7" s="5" t="s">
        <v>11</v>
      </c>
      <c r="E7" s="6" t="s">
        <v>12</v>
      </c>
      <c r="F7" s="240"/>
      <c r="G7" s="240"/>
      <c r="H7" s="240"/>
    </row>
    <row r="8" spans="1:8" ht="39.75" customHeight="1">
      <c r="A8" s="311"/>
      <c r="B8" s="252" t="s">
        <v>13</v>
      </c>
      <c r="C8" s="7"/>
      <c r="D8" s="8" t="e">
        <f>#REF!</f>
        <v>#REF!</v>
      </c>
      <c r="E8" s="9" t="e">
        <f>#REF!</f>
        <v>#REF!</v>
      </c>
      <c r="F8" s="240"/>
      <c r="G8" s="240"/>
      <c r="H8" s="240"/>
    </row>
    <row r="9" spans="1:8" ht="39" customHeight="1">
      <c r="A9" s="311"/>
      <c r="B9" s="251"/>
      <c r="C9" s="7"/>
      <c r="D9" s="8" t="e">
        <f>#REF!</f>
        <v>#REF!</v>
      </c>
      <c r="E9" s="9" t="e">
        <f>#REF!</f>
        <v>#REF!</v>
      </c>
      <c r="F9" s="240"/>
      <c r="G9" s="240"/>
      <c r="H9" s="240"/>
    </row>
    <row r="10" spans="1:8" ht="40.5" customHeight="1">
      <c r="A10" s="311"/>
      <c r="B10" s="252" t="s">
        <v>14</v>
      </c>
      <c r="C10" s="7"/>
      <c r="D10" s="8" t="e">
        <f>#REF!</f>
        <v>#REF!</v>
      </c>
      <c r="E10" s="9" t="e">
        <f>#REF!</f>
        <v>#REF!</v>
      </c>
      <c r="F10" s="240"/>
      <c r="G10" s="240"/>
      <c r="H10" s="240"/>
    </row>
    <row r="11" spans="1:8" ht="38.25" customHeight="1">
      <c r="A11" s="311"/>
      <c r="B11" s="251"/>
      <c r="C11" s="7"/>
      <c r="D11" s="8" t="e">
        <f>#REF!</f>
        <v>#REF!</v>
      </c>
      <c r="E11" s="9" t="e">
        <f>#REF!</f>
        <v>#REF!</v>
      </c>
      <c r="F11" s="240"/>
      <c r="G11" s="240"/>
      <c r="H11" s="240"/>
    </row>
    <row r="12" spans="1:8" ht="39" customHeight="1">
      <c r="A12" s="311"/>
      <c r="B12" s="252" t="s">
        <v>15</v>
      </c>
      <c r="C12" s="7"/>
      <c r="D12" s="8" t="e">
        <f>#REF!</f>
        <v>#REF!</v>
      </c>
      <c r="E12" s="9" t="e">
        <f>#REF!</f>
        <v>#REF!</v>
      </c>
      <c r="F12" s="240"/>
      <c r="G12" s="240"/>
      <c r="H12" s="240"/>
    </row>
    <row r="13" spans="1:8" ht="36" customHeight="1">
      <c r="A13" s="311"/>
      <c r="B13" s="251"/>
      <c r="C13" s="7"/>
      <c r="D13" s="8" t="e">
        <f>#REF!</f>
        <v>#REF!</v>
      </c>
      <c r="E13" s="9" t="e">
        <f>#REF!</f>
        <v>#REF!</v>
      </c>
      <c r="F13" s="240"/>
      <c r="G13" s="240"/>
      <c r="H13" s="240"/>
    </row>
    <row r="14" spans="1:8" ht="37.5" customHeight="1">
      <c r="A14" s="311"/>
      <c r="B14" s="250" t="s">
        <v>16</v>
      </c>
      <c r="C14" s="7"/>
      <c r="D14" s="8" t="e">
        <f>#REF!</f>
        <v>#REF!</v>
      </c>
      <c r="E14" s="9" t="e">
        <f>#REF!</f>
        <v>#REF!</v>
      </c>
      <c r="F14" s="240"/>
      <c r="G14" s="240"/>
      <c r="H14" s="240"/>
    </row>
    <row r="15" spans="1:8" ht="37.5" customHeight="1">
      <c r="A15" s="311"/>
      <c r="B15" s="251"/>
      <c r="C15" s="7"/>
      <c r="D15" s="8" t="e">
        <f>#REF!</f>
        <v>#REF!</v>
      </c>
      <c r="E15" s="9" t="e">
        <f>#REF!</f>
        <v>#REF!</v>
      </c>
      <c r="F15" s="240"/>
      <c r="G15" s="240"/>
      <c r="H15" s="240"/>
    </row>
    <row r="16" spans="1:8" ht="37.5" customHeight="1">
      <c r="A16" s="311"/>
      <c r="B16" s="250" t="s">
        <v>17</v>
      </c>
      <c r="C16" s="7"/>
      <c r="D16" s="8" t="e">
        <f>#REF!</f>
        <v>#REF!</v>
      </c>
      <c r="E16" s="9" t="e">
        <f>#REF!</f>
        <v>#REF!</v>
      </c>
      <c r="F16" s="240"/>
      <c r="G16" s="240"/>
      <c r="H16" s="240"/>
    </row>
    <row r="17" spans="1:5" ht="27.75" customHeight="1">
      <c r="A17" s="312"/>
      <c r="B17" s="313"/>
      <c r="C17" s="10"/>
      <c r="D17" s="11" t="e">
        <f>#REF!</f>
        <v>#REF!</v>
      </c>
      <c r="E17" s="12" t="e">
        <f>#REF!</f>
        <v>#REF!</v>
      </c>
    </row>
    <row r="18" spans="1:5" ht="23.25" customHeight="1">
      <c r="A18" s="13"/>
      <c r="B18" s="14"/>
      <c r="C18" s="14"/>
      <c r="D18" s="14"/>
      <c r="E18" s="14"/>
    </row>
    <row r="19" spans="1:5" ht="57.75" customHeight="1">
      <c r="A19" s="15" t="s">
        <v>18</v>
      </c>
      <c r="B19" s="254" t="s">
        <v>19</v>
      </c>
      <c r="C19" s="308"/>
      <c r="D19" s="308"/>
      <c r="E19" s="309"/>
    </row>
    <row r="20" spans="1:5" ht="12.75">
      <c r="A20" s="16"/>
      <c r="B20" s="16"/>
      <c r="C20" s="16"/>
      <c r="D20" s="8"/>
      <c r="E20" s="17"/>
    </row>
    <row r="21" spans="1:5" ht="12.75">
      <c r="A21" s="16"/>
      <c r="B21" s="16"/>
      <c r="C21" s="16"/>
      <c r="D21" s="8"/>
      <c r="E21" s="17"/>
    </row>
    <row r="22" spans="1:5" ht="12.75">
      <c r="A22" s="16"/>
      <c r="B22" s="16"/>
      <c r="C22" s="16"/>
      <c r="D22" s="8"/>
      <c r="E22" s="17"/>
    </row>
    <row r="23" spans="1:5" ht="12.75">
      <c r="A23" s="16"/>
      <c r="B23" s="16"/>
      <c r="C23" s="16"/>
      <c r="D23" s="8"/>
      <c r="E23" s="18"/>
    </row>
    <row r="24" spans="1:5" ht="12.75">
      <c r="A24" s="16"/>
      <c r="B24" s="16"/>
      <c r="C24" s="16"/>
      <c r="D24" s="8"/>
      <c r="E24" s="18"/>
    </row>
    <row r="25" spans="1:5" ht="12.75">
      <c r="A25" s="16"/>
      <c r="B25" s="16"/>
      <c r="C25" s="16"/>
      <c r="D25" s="8"/>
      <c r="E25" s="240"/>
    </row>
    <row r="26" spans="1:5" ht="12.75">
      <c r="A26" s="19"/>
      <c r="B26" s="19"/>
      <c r="C26" s="19"/>
      <c r="D26" s="20"/>
      <c r="E26" s="240"/>
    </row>
    <row r="27" spans="1:5" ht="12.75">
      <c r="A27" s="19"/>
      <c r="B27" s="19"/>
      <c r="C27" s="19"/>
      <c r="D27" s="20"/>
      <c r="E27" s="240"/>
    </row>
    <row r="28" spans="1:5" ht="12.75">
      <c r="A28" s="19"/>
      <c r="B28" s="19"/>
      <c r="C28" s="19"/>
      <c r="D28" s="20"/>
      <c r="E28" s="240"/>
    </row>
  </sheetData>
  <mergeCells count="13">
    <mergeCell ref="B19:E19"/>
    <mergeCell ref="B2:E2"/>
    <mergeCell ref="B3:E3"/>
    <mergeCell ref="B4:E4"/>
    <mergeCell ref="A5:E5"/>
    <mergeCell ref="B10:B11"/>
    <mergeCell ref="B8:B9"/>
    <mergeCell ref="A1:E1"/>
    <mergeCell ref="B6:E6"/>
    <mergeCell ref="B14:B15"/>
    <mergeCell ref="B12:B13"/>
    <mergeCell ref="B16:B17"/>
    <mergeCell ref="A6:A17"/>
  </mergeCells>
  <printOptions/>
  <pageMargins left="0.7" right="0.7" top="0.75" bottom="0.75" header="0.3" footer="0.3"/>
  <pageSetup fitToHeight="0" fitToWidth="1" horizontalDpi="600" verticalDpi="600" orientation="portrait" paperSize="8"/>
  <drawing r:id="rId3"/>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H369"/>
  <sheetViews>
    <sheetView zoomScale="80" zoomScaleNormal="80" workbookViewId="0" topLeftCell="A203">
      <selection activeCell="A217" sqref="A217"/>
    </sheetView>
  </sheetViews>
  <sheetFormatPr defaultColWidth="9.140625" defaultRowHeight="12.75"/>
  <cols>
    <col min="1" max="1" width="35.28125" style="0" customWidth="1"/>
    <col min="2" max="2" width="46.28125" style="0" customWidth="1"/>
    <col min="4" max="4" width="62.7109375" style="0" customWidth="1"/>
    <col min="6" max="6" width="62.7109375" style="0" customWidth="1"/>
    <col min="7" max="7" width="8.8515625" style="0" customWidth="1"/>
    <col min="8" max="8" width="51.8515625" style="0" customWidth="1"/>
    <col min="9" max="9" width="8.8515625" style="0" customWidth="1"/>
    <col min="10" max="10" width="51.8515625" style="0" customWidth="1"/>
    <col min="11" max="11" width="13.7109375" style="0" customWidth="1"/>
    <col min="12" max="12" width="48.28125" style="0" customWidth="1"/>
    <col min="13" max="13" width="13.7109375" style="0" customWidth="1"/>
    <col min="14" max="14" width="27.421875" style="0" customWidth="1"/>
    <col min="16" max="16" width="55.8515625" style="0" customWidth="1"/>
    <col min="18" max="18" width="33.8515625" style="0" customWidth="1"/>
    <col min="20" max="20" width="32.8515625" style="0" customWidth="1"/>
    <col min="22" max="22" width="41.7109375" style="0" customWidth="1"/>
    <col min="24" max="24" width="72.7109375" style="0" customWidth="1"/>
    <col min="26" max="26" width="57.28125" style="0" customWidth="1"/>
    <col min="28" max="28" width="61.421875" style="0" customWidth="1"/>
    <col min="30" max="30" width="44.7109375" style="0" customWidth="1"/>
    <col min="32" max="32" width="34.28125" style="0" customWidth="1"/>
    <col min="34" max="34" width="27.7109375" style="0" customWidth="1"/>
  </cols>
  <sheetData>
    <row r="1" spans="1:11" s="28" customFormat="1" ht="12.75">
      <c r="A1" s="247" t="s">
        <v>309</v>
      </c>
      <c r="B1" s="247"/>
      <c r="C1" s="247"/>
      <c r="D1" s="247"/>
      <c r="E1" s="247"/>
      <c r="F1" s="247"/>
      <c r="G1" s="247"/>
      <c r="H1" s="247"/>
      <c r="I1" s="247"/>
      <c r="J1" s="247"/>
      <c r="K1" s="247"/>
    </row>
    <row r="4" spans="1:11" s="28" customFormat="1" ht="25.5">
      <c r="A4" s="247" t="s">
        <v>310</v>
      </c>
      <c r="B4" s="247"/>
      <c r="C4" s="247"/>
      <c r="D4" s="247"/>
      <c r="E4" s="247"/>
      <c r="F4" s="247"/>
      <c r="G4" s="247"/>
      <c r="H4" s="247"/>
      <c r="I4" s="247"/>
      <c r="J4" s="247"/>
      <c r="K4" s="247"/>
    </row>
    <row r="5" spans="1:11" ht="12.75">
      <c r="A5" s="240"/>
      <c r="B5" s="25" t="s">
        <v>311</v>
      </c>
      <c r="C5" s="240"/>
      <c r="D5" s="25" t="s">
        <v>38</v>
      </c>
      <c r="E5" s="240"/>
      <c r="F5" s="25" t="s">
        <v>312</v>
      </c>
      <c r="G5" s="240"/>
      <c r="H5" s="240"/>
      <c r="I5" s="240"/>
      <c r="J5" s="240"/>
      <c r="K5" s="25" t="s">
        <v>313</v>
      </c>
    </row>
    <row r="6" spans="1:11" ht="12.75">
      <c r="A6" s="240"/>
      <c r="B6" s="24" t="s">
        <v>314</v>
      </c>
      <c r="C6" s="240"/>
      <c r="D6" s="24" t="s">
        <v>315</v>
      </c>
      <c r="E6" s="240"/>
      <c r="F6" s="24" t="s">
        <v>316</v>
      </c>
      <c r="G6" s="240"/>
      <c r="H6" s="240"/>
      <c r="I6" s="240"/>
      <c r="J6" s="240"/>
      <c r="K6" s="24" t="s">
        <v>316</v>
      </c>
    </row>
    <row r="7" spans="1:11" ht="12.75">
      <c r="A7" s="240"/>
      <c r="B7" s="24" t="s">
        <v>317</v>
      </c>
      <c r="C7" s="240"/>
      <c r="D7" s="24" t="s">
        <v>318</v>
      </c>
      <c r="E7" s="240"/>
      <c r="F7" s="24" t="s">
        <v>319</v>
      </c>
      <c r="G7" s="240"/>
      <c r="H7" s="240"/>
      <c r="I7" s="240"/>
      <c r="J7" s="240"/>
      <c r="K7" s="24" t="s">
        <v>319</v>
      </c>
    </row>
    <row r="8" spans="1:11" ht="12.75">
      <c r="A8" s="240"/>
      <c r="B8" s="24" t="s">
        <v>320</v>
      </c>
      <c r="C8" s="240"/>
      <c r="D8" s="24" t="s">
        <v>321</v>
      </c>
      <c r="E8" s="240"/>
      <c r="F8" s="240"/>
      <c r="G8" s="240"/>
      <c r="H8" s="240"/>
      <c r="I8" s="240"/>
      <c r="J8" s="240"/>
      <c r="K8" s="242"/>
    </row>
    <row r="9" spans="1:11" ht="12.75">
      <c r="A9" s="240"/>
      <c r="B9" s="24" t="s">
        <v>322</v>
      </c>
      <c r="C9" s="240"/>
      <c r="D9" s="24" t="s">
        <v>323</v>
      </c>
      <c r="E9" s="240"/>
      <c r="F9" s="240"/>
      <c r="G9" s="240"/>
      <c r="H9" s="240"/>
      <c r="I9" s="240"/>
      <c r="J9" s="240"/>
      <c r="K9" s="240"/>
    </row>
    <row r="10" spans="1:11" ht="12.75">
      <c r="A10" s="240"/>
      <c r="B10" s="24" t="s">
        <v>324</v>
      </c>
      <c r="C10" s="240"/>
      <c r="D10" s="24" t="s">
        <v>325</v>
      </c>
      <c r="E10" s="240"/>
      <c r="F10" s="240"/>
      <c r="G10" s="240"/>
      <c r="H10" s="240"/>
      <c r="I10" s="240"/>
      <c r="J10" s="240"/>
      <c r="K10" s="240"/>
    </row>
    <row r="11" spans="1:11" ht="12.75">
      <c r="A11" s="240"/>
      <c r="B11" s="24" t="s">
        <v>326</v>
      </c>
      <c r="C11" s="240"/>
      <c r="D11" s="24" t="s">
        <v>327</v>
      </c>
      <c r="E11" s="240"/>
      <c r="F11" s="240"/>
      <c r="G11" s="240"/>
      <c r="H11" s="240"/>
      <c r="I11" s="240"/>
      <c r="J11" s="240"/>
      <c r="K11" s="240"/>
    </row>
    <row r="12" spans="1:11" ht="12.75">
      <c r="A12" s="240"/>
      <c r="B12" s="24" t="s">
        <v>328</v>
      </c>
      <c r="C12" s="240"/>
      <c r="D12" s="24" t="s">
        <v>329</v>
      </c>
      <c r="E12" s="240"/>
      <c r="F12" s="240"/>
      <c r="G12" s="240"/>
      <c r="H12" s="240"/>
      <c r="I12" s="240"/>
      <c r="J12" s="240"/>
      <c r="K12" s="240"/>
    </row>
    <row r="13" spans="1:11" ht="12.75">
      <c r="A13" s="240"/>
      <c r="B13" s="24" t="s">
        <v>330</v>
      </c>
      <c r="C13" s="240"/>
      <c r="D13" s="24" t="s">
        <v>331</v>
      </c>
      <c r="E13" s="240"/>
      <c r="F13" s="240"/>
      <c r="G13" s="240"/>
      <c r="H13" s="240"/>
      <c r="I13" s="240"/>
      <c r="J13" s="240"/>
      <c r="K13" s="240"/>
    </row>
    <row r="14" spans="1:11" ht="12.75">
      <c r="A14" s="240"/>
      <c r="B14" s="24" t="s">
        <v>332</v>
      </c>
      <c r="C14" s="240"/>
      <c r="D14" s="24" t="s">
        <v>333</v>
      </c>
      <c r="E14" s="240"/>
      <c r="F14" s="240"/>
      <c r="G14" s="240"/>
      <c r="H14" s="240"/>
      <c r="I14" s="240"/>
      <c r="J14" s="240"/>
      <c r="K14" s="240"/>
    </row>
    <row r="15" spans="1:11" ht="12.75">
      <c r="A15" s="240"/>
      <c r="B15" s="24" t="s">
        <v>334</v>
      </c>
      <c r="C15" s="240"/>
      <c r="D15" s="24" t="s">
        <v>335</v>
      </c>
      <c r="E15" s="240"/>
      <c r="F15" s="240"/>
      <c r="G15" s="240"/>
      <c r="H15" s="240"/>
      <c r="I15" s="240"/>
      <c r="J15" s="240"/>
      <c r="K15" s="240"/>
    </row>
    <row r="16" spans="1:11" ht="12.75">
      <c r="A16" s="240"/>
      <c r="B16" s="24" t="s">
        <v>336</v>
      </c>
      <c r="C16" s="240"/>
      <c r="D16" s="24" t="s">
        <v>337</v>
      </c>
      <c r="E16" s="240"/>
      <c r="F16" s="240"/>
      <c r="G16" s="240"/>
      <c r="H16" s="240"/>
      <c r="I16" s="240"/>
      <c r="J16" s="240"/>
      <c r="K16" s="240"/>
    </row>
    <row r="17" spans="2:4" ht="12.75">
      <c r="B17" s="24" t="s">
        <v>338</v>
      </c>
      <c r="C17" s="240"/>
      <c r="D17" s="24" t="s">
        <v>339</v>
      </c>
    </row>
    <row r="18" spans="2:4" ht="12.75">
      <c r="B18" s="24" t="s">
        <v>340</v>
      </c>
      <c r="C18" s="240"/>
      <c r="D18" s="24" t="s">
        <v>341</v>
      </c>
    </row>
    <row r="19" spans="2:4" ht="12.75">
      <c r="B19" s="24" t="s">
        <v>342</v>
      </c>
      <c r="C19" s="240"/>
      <c r="D19" s="24" t="s">
        <v>343</v>
      </c>
    </row>
    <row r="20" spans="2:4" ht="12.75">
      <c r="B20" s="24" t="s">
        <v>344</v>
      </c>
      <c r="C20" s="240"/>
      <c r="D20" s="24" t="s">
        <v>345</v>
      </c>
    </row>
    <row r="21" spans="2:4" ht="12.75">
      <c r="B21" s="24" t="s">
        <v>346</v>
      </c>
      <c r="C21" s="240"/>
      <c r="D21" s="24" t="s">
        <v>347</v>
      </c>
    </row>
    <row r="22" spans="2:4" ht="12.75">
      <c r="B22" s="24" t="s">
        <v>348</v>
      </c>
      <c r="C22" s="240"/>
      <c r="D22" s="24" t="s">
        <v>349</v>
      </c>
    </row>
    <row r="23" spans="2:4" ht="12.75">
      <c r="B23" s="24" t="s">
        <v>350</v>
      </c>
      <c r="C23" s="240"/>
      <c r="D23" s="24" t="s">
        <v>351</v>
      </c>
    </row>
    <row r="24" spans="2:4" ht="12.75">
      <c r="B24" s="24" t="s">
        <v>352</v>
      </c>
      <c r="C24" s="240"/>
      <c r="D24" s="24" t="s">
        <v>353</v>
      </c>
    </row>
    <row r="25" spans="2:4" ht="12.75">
      <c r="B25" s="24" t="s">
        <v>354</v>
      </c>
      <c r="C25" s="240"/>
      <c r="D25" s="24" t="s">
        <v>355</v>
      </c>
    </row>
    <row r="26" spans="2:4" ht="12.75">
      <c r="B26" s="24" t="s">
        <v>356</v>
      </c>
      <c r="C26" s="240"/>
      <c r="D26" s="24" t="s">
        <v>357</v>
      </c>
    </row>
    <row r="27" spans="2:4" ht="12.75">
      <c r="B27" s="24" t="s">
        <v>358</v>
      </c>
      <c r="C27" s="240"/>
      <c r="D27" s="24" t="s">
        <v>359</v>
      </c>
    </row>
    <row r="28" spans="2:4" ht="12.75">
      <c r="B28" s="24" t="s">
        <v>360</v>
      </c>
      <c r="C28" s="240"/>
      <c r="D28" s="24" t="s">
        <v>361</v>
      </c>
    </row>
    <row r="29" spans="2:4" ht="12.75">
      <c r="B29" s="24" t="s">
        <v>362</v>
      </c>
      <c r="C29" s="240"/>
      <c r="D29" s="24" t="s">
        <v>363</v>
      </c>
    </row>
    <row r="30" spans="2:4" ht="12.75">
      <c r="B30" s="24" t="s">
        <v>364</v>
      </c>
      <c r="C30" s="240"/>
      <c r="D30" s="24" t="s">
        <v>365</v>
      </c>
    </row>
    <row r="31" spans="2:4" ht="12.75">
      <c r="B31" s="24" t="s">
        <v>366</v>
      </c>
      <c r="C31" s="240"/>
      <c r="D31" s="24" t="s">
        <v>367</v>
      </c>
    </row>
    <row r="32" spans="2:4" ht="12.75">
      <c r="B32" s="24" t="s">
        <v>368</v>
      </c>
      <c r="C32" s="240"/>
      <c r="D32" s="24" t="s">
        <v>369</v>
      </c>
    </row>
    <row r="33" spans="2:4" ht="12.75">
      <c r="B33" s="24" t="s">
        <v>370</v>
      </c>
      <c r="C33" s="240"/>
      <c r="D33" s="24" t="s">
        <v>371</v>
      </c>
    </row>
    <row r="34" spans="2:4" ht="12.75">
      <c r="B34" s="24" t="s">
        <v>372</v>
      </c>
      <c r="C34" s="240"/>
      <c r="D34" s="24" t="s">
        <v>373</v>
      </c>
    </row>
    <row r="35" spans="2:4" ht="12.75">
      <c r="B35" s="24" t="s">
        <v>374</v>
      </c>
      <c r="C35" s="240"/>
      <c r="D35" s="24" t="s">
        <v>375</v>
      </c>
    </row>
    <row r="36" spans="2:4" ht="12.75">
      <c r="B36" s="24" t="s">
        <v>376</v>
      </c>
      <c r="C36" s="240"/>
      <c r="D36" s="24" t="s">
        <v>377</v>
      </c>
    </row>
    <row r="37" spans="2:4" ht="12.75">
      <c r="B37" s="24" t="s">
        <v>378</v>
      </c>
      <c r="C37" s="240"/>
      <c r="D37" s="24" t="s">
        <v>379</v>
      </c>
    </row>
    <row r="38" spans="2:4" ht="12.75">
      <c r="B38" s="24" t="s">
        <v>380</v>
      </c>
      <c r="C38" s="240"/>
      <c r="D38" s="24" t="s">
        <v>381</v>
      </c>
    </row>
    <row r="39" spans="2:4" ht="12.75">
      <c r="B39" s="24" t="s">
        <v>382</v>
      </c>
      <c r="C39" s="240"/>
      <c r="D39" s="24" t="s">
        <v>383</v>
      </c>
    </row>
    <row r="40" spans="2:4" ht="12.75">
      <c r="B40" s="24" t="s">
        <v>384</v>
      </c>
      <c r="C40" s="240"/>
      <c r="D40" s="24" t="s">
        <v>385</v>
      </c>
    </row>
    <row r="41" spans="2:4" ht="12.75">
      <c r="B41" s="24" t="s">
        <v>386</v>
      </c>
      <c r="C41" s="240"/>
      <c r="D41" s="24" t="s">
        <v>387</v>
      </c>
    </row>
    <row r="42" spans="2:4" ht="12.75">
      <c r="B42" s="24" t="s">
        <v>388</v>
      </c>
      <c r="C42" s="240"/>
      <c r="D42" s="24" t="s">
        <v>389</v>
      </c>
    </row>
    <row r="43" spans="2:4" ht="12.75">
      <c r="B43" s="24" t="s">
        <v>390</v>
      </c>
      <c r="C43" s="240"/>
      <c r="D43" s="24" t="s">
        <v>391</v>
      </c>
    </row>
    <row r="44" spans="2:4" ht="12.75">
      <c r="B44" s="24" t="s">
        <v>392</v>
      </c>
      <c r="C44" s="240"/>
      <c r="D44" s="24" t="s">
        <v>393</v>
      </c>
    </row>
    <row r="45" spans="2:4" ht="12.75">
      <c r="B45" s="24" t="s">
        <v>394</v>
      </c>
      <c r="C45" s="240"/>
      <c r="D45" s="24" t="s">
        <v>395</v>
      </c>
    </row>
    <row r="46" spans="2:4" ht="12.75">
      <c r="B46" s="24" t="s">
        <v>396</v>
      </c>
      <c r="C46" s="240"/>
      <c r="D46" s="24" t="s">
        <v>397</v>
      </c>
    </row>
    <row r="47" spans="2:4" ht="12.75">
      <c r="B47" s="24" t="s">
        <v>398</v>
      </c>
      <c r="C47" s="240"/>
      <c r="D47" s="24" t="s">
        <v>399</v>
      </c>
    </row>
    <row r="48" spans="2:4" ht="12.75">
      <c r="B48" s="24" t="s">
        <v>400</v>
      </c>
      <c r="C48" s="240"/>
      <c r="D48" s="24" t="s">
        <v>401</v>
      </c>
    </row>
    <row r="49" spans="2:4" ht="12.75">
      <c r="B49" s="24" t="s">
        <v>402</v>
      </c>
      <c r="C49" s="240"/>
      <c r="D49" s="24" t="s">
        <v>403</v>
      </c>
    </row>
    <row r="50" spans="2:4" ht="12.75">
      <c r="B50" s="24" t="s">
        <v>404</v>
      </c>
      <c r="C50" s="240"/>
      <c r="D50" s="24" t="s">
        <v>405</v>
      </c>
    </row>
    <row r="51" spans="2:4" ht="12.75">
      <c r="B51" s="24" t="s">
        <v>406</v>
      </c>
      <c r="C51" s="240"/>
      <c r="D51" s="24" t="s">
        <v>407</v>
      </c>
    </row>
    <row r="52" spans="2:4" ht="12.75">
      <c r="B52" s="24" t="s">
        <v>408</v>
      </c>
      <c r="C52" s="240"/>
      <c r="D52" s="24" t="s">
        <v>409</v>
      </c>
    </row>
    <row r="53" spans="2:4" ht="12.75">
      <c r="B53" s="24" t="s">
        <v>410</v>
      </c>
      <c r="C53" s="240"/>
      <c r="D53" s="24" t="s">
        <v>411</v>
      </c>
    </row>
    <row r="54" spans="2:4" ht="12.75">
      <c r="B54" s="24" t="s">
        <v>412</v>
      </c>
      <c r="C54" s="240"/>
      <c r="D54" s="24" t="s">
        <v>413</v>
      </c>
    </row>
    <row r="55" spans="2:4" ht="12.75">
      <c r="B55" s="24" t="s">
        <v>414</v>
      </c>
      <c r="C55" s="240"/>
      <c r="D55" s="24" t="s">
        <v>415</v>
      </c>
    </row>
    <row r="56" spans="2:4" ht="12.75">
      <c r="B56" s="24" t="s">
        <v>416</v>
      </c>
      <c r="C56" s="240"/>
      <c r="D56" s="24" t="s">
        <v>417</v>
      </c>
    </row>
    <row r="57" spans="2:4" ht="12.75">
      <c r="B57" s="24" t="s">
        <v>418</v>
      </c>
      <c r="C57" s="240"/>
      <c r="D57" s="24" t="s">
        <v>419</v>
      </c>
    </row>
    <row r="58" spans="2:4" ht="12.75">
      <c r="B58" s="24" t="s">
        <v>420</v>
      </c>
      <c r="C58" s="240"/>
      <c r="D58" s="24" t="s">
        <v>421</v>
      </c>
    </row>
    <row r="59" spans="2:4" ht="12.75">
      <c r="B59" s="24" t="s">
        <v>422</v>
      </c>
      <c r="C59" s="240"/>
      <c r="D59" s="24" t="s">
        <v>423</v>
      </c>
    </row>
    <row r="60" spans="2:4" ht="12.75">
      <c r="B60" s="24" t="s">
        <v>424</v>
      </c>
      <c r="C60" s="240"/>
      <c r="D60" s="24" t="s">
        <v>425</v>
      </c>
    </row>
    <row r="61" spans="2:4" ht="12.75">
      <c r="B61" s="24" t="s">
        <v>426</v>
      </c>
      <c r="C61" s="240"/>
      <c r="D61" s="24" t="s">
        <v>427</v>
      </c>
    </row>
    <row r="62" spans="2:4" ht="12.75">
      <c r="B62" s="24" t="s">
        <v>428</v>
      </c>
      <c r="C62" s="240"/>
      <c r="D62" s="24" t="s">
        <v>429</v>
      </c>
    </row>
    <row r="63" spans="2:4" ht="12.75">
      <c r="B63" s="24" t="s">
        <v>430</v>
      </c>
      <c r="C63" s="240"/>
      <c r="D63" s="24" t="s">
        <v>431</v>
      </c>
    </row>
    <row r="64" spans="2:4" ht="12.75">
      <c r="B64" s="24" t="s">
        <v>432</v>
      </c>
      <c r="C64" s="240"/>
      <c r="D64" s="24" t="s">
        <v>433</v>
      </c>
    </row>
    <row r="65" spans="2:4" ht="12.75">
      <c r="B65" s="24" t="s">
        <v>434</v>
      </c>
      <c r="C65" s="240"/>
      <c r="D65" s="24" t="s">
        <v>435</v>
      </c>
    </row>
    <row r="66" spans="2:4" ht="12.75">
      <c r="B66" s="24" t="s">
        <v>436</v>
      </c>
      <c r="C66" s="240"/>
      <c r="D66" s="24" t="s">
        <v>437</v>
      </c>
    </row>
    <row r="67" spans="2:4" ht="12.75">
      <c r="B67" s="24" t="s">
        <v>438</v>
      </c>
      <c r="C67" s="240"/>
      <c r="D67" s="24" t="s">
        <v>439</v>
      </c>
    </row>
    <row r="68" spans="2:4" ht="12.75">
      <c r="B68" s="24" t="s">
        <v>440</v>
      </c>
      <c r="C68" s="240"/>
      <c r="D68" s="24" t="s">
        <v>441</v>
      </c>
    </row>
    <row r="69" spans="2:4" ht="12.75">
      <c r="B69" s="24" t="s">
        <v>442</v>
      </c>
      <c r="C69" s="240"/>
      <c r="D69" s="24" t="s">
        <v>443</v>
      </c>
    </row>
    <row r="70" spans="2:4" ht="12.75">
      <c r="B70" s="24" t="s">
        <v>444</v>
      </c>
      <c r="C70" s="240"/>
      <c r="D70" s="24" t="s">
        <v>445</v>
      </c>
    </row>
    <row r="71" spans="2:4" ht="12.75">
      <c r="B71" s="24" t="s">
        <v>446</v>
      </c>
      <c r="C71" s="240"/>
      <c r="D71" s="24" t="s">
        <v>447</v>
      </c>
    </row>
    <row r="72" spans="2:4" ht="12.75">
      <c r="B72" s="24" t="s">
        <v>448</v>
      </c>
      <c r="C72" s="240"/>
      <c r="D72" s="24" t="s">
        <v>449</v>
      </c>
    </row>
    <row r="73" spans="2:4" ht="12.75">
      <c r="B73" s="24" t="s">
        <v>450</v>
      </c>
      <c r="C73" s="240"/>
      <c r="D73" s="24" t="s">
        <v>451</v>
      </c>
    </row>
    <row r="74" spans="2:4" ht="12.75">
      <c r="B74" s="24" t="s">
        <v>452</v>
      </c>
      <c r="C74" s="240"/>
      <c r="D74" s="24" t="s">
        <v>453</v>
      </c>
    </row>
    <row r="75" spans="2:4" ht="12.75">
      <c r="B75" s="24" t="s">
        <v>454</v>
      </c>
      <c r="C75" s="240"/>
      <c r="D75" s="24" t="s">
        <v>455</v>
      </c>
    </row>
    <row r="76" spans="2:4" ht="12.75">
      <c r="B76" s="24" t="s">
        <v>456</v>
      </c>
      <c r="C76" s="240"/>
      <c r="D76" s="24" t="s">
        <v>457</v>
      </c>
    </row>
    <row r="77" spans="2:4" ht="12.75">
      <c r="B77" s="24" t="s">
        <v>458</v>
      </c>
      <c r="C77" s="240"/>
      <c r="D77" s="24" t="s">
        <v>459</v>
      </c>
    </row>
    <row r="78" spans="2:4" ht="12.75">
      <c r="B78" s="24" t="s">
        <v>460</v>
      </c>
      <c r="C78" s="240"/>
      <c r="D78" s="24" t="s">
        <v>461</v>
      </c>
    </row>
    <row r="79" spans="2:4" ht="12.75">
      <c r="B79" s="24" t="s">
        <v>462</v>
      </c>
      <c r="C79" s="240"/>
      <c r="D79" s="24" t="s">
        <v>463</v>
      </c>
    </row>
    <row r="80" spans="2:4" ht="12.75">
      <c r="B80" s="24" t="s">
        <v>464</v>
      </c>
      <c r="C80" s="240"/>
      <c r="D80" s="24" t="s">
        <v>465</v>
      </c>
    </row>
    <row r="81" spans="2:4" ht="12.75">
      <c r="B81" s="24" t="s">
        <v>466</v>
      </c>
      <c r="C81" s="240"/>
      <c r="D81" s="24" t="s">
        <v>467</v>
      </c>
    </row>
    <row r="82" spans="2:4" ht="12.75">
      <c r="B82" s="24" t="s">
        <v>468</v>
      </c>
      <c r="C82" s="240"/>
      <c r="D82" s="24" t="s">
        <v>469</v>
      </c>
    </row>
    <row r="83" spans="2:4" ht="12.75">
      <c r="B83" s="24" t="s">
        <v>470</v>
      </c>
      <c r="C83" s="240"/>
      <c r="D83" s="24" t="s">
        <v>471</v>
      </c>
    </row>
    <row r="84" spans="2:4" ht="12.75">
      <c r="B84" s="24" t="s">
        <v>472</v>
      </c>
      <c r="C84" s="240"/>
      <c r="D84" s="24" t="s">
        <v>473</v>
      </c>
    </row>
    <row r="85" spans="2:4" ht="12.75">
      <c r="B85" s="24" t="s">
        <v>474</v>
      </c>
      <c r="C85" s="240"/>
      <c r="D85" s="24" t="s">
        <v>475</v>
      </c>
    </row>
    <row r="86" spans="2:4" ht="12.75">
      <c r="B86" s="24" t="s">
        <v>476</v>
      </c>
      <c r="C86" s="240"/>
      <c r="D86" s="24" t="s">
        <v>477</v>
      </c>
    </row>
    <row r="87" spans="2:4" ht="12.75">
      <c r="B87" s="24" t="s">
        <v>478</v>
      </c>
      <c r="C87" s="240"/>
      <c r="D87" s="24" t="s">
        <v>479</v>
      </c>
    </row>
    <row r="88" spans="2:4" ht="12.75">
      <c r="B88" s="24" t="s">
        <v>480</v>
      </c>
      <c r="C88" s="240"/>
      <c r="D88" s="24" t="s">
        <v>481</v>
      </c>
    </row>
    <row r="89" spans="2:4" ht="12.75">
      <c r="B89" s="24" t="s">
        <v>482</v>
      </c>
      <c r="C89" s="240"/>
      <c r="D89" s="24" t="s">
        <v>483</v>
      </c>
    </row>
    <row r="90" spans="2:4" ht="12.75">
      <c r="B90" s="24" t="s">
        <v>484</v>
      </c>
      <c r="C90" s="240"/>
      <c r="D90" s="24" t="s">
        <v>485</v>
      </c>
    </row>
    <row r="91" spans="2:4" ht="12.75">
      <c r="B91" s="24" t="s">
        <v>486</v>
      </c>
      <c r="C91" s="240"/>
      <c r="D91" s="24" t="s">
        <v>487</v>
      </c>
    </row>
    <row r="92" spans="2:4" ht="12.75">
      <c r="B92" s="24" t="s">
        <v>488</v>
      </c>
      <c r="C92" s="240"/>
      <c r="D92" s="24" t="s">
        <v>489</v>
      </c>
    </row>
    <row r="93" spans="2:4" ht="12.75">
      <c r="B93" s="240"/>
      <c r="C93" s="240"/>
      <c r="D93" s="24" t="s">
        <v>490</v>
      </c>
    </row>
    <row r="94" spans="2:4" ht="12.75">
      <c r="B94" s="240"/>
      <c r="C94" s="240"/>
      <c r="D94" s="24" t="s">
        <v>491</v>
      </c>
    </row>
    <row r="95" spans="2:4" ht="12.75">
      <c r="B95" s="240"/>
      <c r="C95" s="240"/>
      <c r="D95" s="24" t="s">
        <v>492</v>
      </c>
    </row>
    <row r="96" spans="2:4" ht="12.75">
      <c r="B96" s="240"/>
      <c r="C96" s="240"/>
      <c r="D96" s="24" t="s">
        <v>493</v>
      </c>
    </row>
    <row r="97" ht="12.75">
      <c r="D97" s="24" t="s">
        <v>494</v>
      </c>
    </row>
    <row r="98" ht="12.75">
      <c r="D98" s="24" t="s">
        <v>495</v>
      </c>
    </row>
    <row r="99" ht="12.75">
      <c r="D99" s="24" t="s">
        <v>496</v>
      </c>
    </row>
    <row r="100" ht="12.75">
      <c r="D100" s="24" t="s">
        <v>497</v>
      </c>
    </row>
    <row r="101" ht="12.75">
      <c r="D101" s="24" t="s">
        <v>498</v>
      </c>
    </row>
    <row r="102" ht="12.75">
      <c r="D102" s="24" t="s">
        <v>499</v>
      </c>
    </row>
    <row r="103" ht="12.75">
      <c r="D103" s="24" t="s">
        <v>500</v>
      </c>
    </row>
    <row r="104" ht="12.75">
      <c r="D104" s="24" t="s">
        <v>501</v>
      </c>
    </row>
    <row r="105" ht="12.75">
      <c r="D105" s="24" t="s">
        <v>502</v>
      </c>
    </row>
    <row r="106" ht="12.75">
      <c r="D106" s="24" t="s">
        <v>503</v>
      </c>
    </row>
    <row r="107" ht="12.75">
      <c r="D107" s="24" t="s">
        <v>504</v>
      </c>
    </row>
    <row r="108" ht="12.75">
      <c r="D108" s="24" t="s">
        <v>505</v>
      </c>
    </row>
    <row r="109" ht="12.75">
      <c r="D109" s="24" t="s">
        <v>506</v>
      </c>
    </row>
    <row r="110" ht="12.75">
      <c r="D110" s="24" t="s">
        <v>507</v>
      </c>
    </row>
    <row r="111" ht="12.75">
      <c r="D111" s="24" t="s">
        <v>508</v>
      </c>
    </row>
    <row r="112" ht="12.75">
      <c r="D112" s="24" t="s">
        <v>509</v>
      </c>
    </row>
    <row r="113" ht="12.75">
      <c r="D113" s="24" t="s">
        <v>510</v>
      </c>
    </row>
    <row r="114" ht="12.75">
      <c r="D114" s="24" t="s">
        <v>511</v>
      </c>
    </row>
    <row r="115" ht="12.75">
      <c r="D115" s="24" t="s">
        <v>512</v>
      </c>
    </row>
    <row r="116" ht="12.75">
      <c r="D116" s="24" t="s">
        <v>513</v>
      </c>
    </row>
    <row r="117" ht="12.75">
      <c r="D117" s="24" t="s">
        <v>514</v>
      </c>
    </row>
    <row r="118" ht="12.75">
      <c r="D118" s="24" t="s">
        <v>515</v>
      </c>
    </row>
    <row r="119" ht="12.75">
      <c r="D119" s="24" t="s">
        <v>516</v>
      </c>
    </row>
    <row r="120" ht="12.75">
      <c r="D120" s="24" t="s">
        <v>517</v>
      </c>
    </row>
    <row r="121" ht="12.75">
      <c r="D121" s="24" t="s">
        <v>518</v>
      </c>
    </row>
    <row r="122" ht="12.75">
      <c r="D122" s="24" t="s">
        <v>519</v>
      </c>
    </row>
    <row r="123" ht="12.75">
      <c r="D123" s="24" t="s">
        <v>520</v>
      </c>
    </row>
    <row r="124" ht="12.75">
      <c r="D124" s="24" t="s">
        <v>521</v>
      </c>
    </row>
    <row r="125" ht="12.75">
      <c r="D125" s="24" t="s">
        <v>522</v>
      </c>
    </row>
    <row r="126" ht="12.75">
      <c r="D126" s="24" t="s">
        <v>523</v>
      </c>
    </row>
    <row r="127" ht="12.75">
      <c r="D127" s="24" t="s">
        <v>524</v>
      </c>
    </row>
    <row r="128" ht="12.75">
      <c r="D128" s="24" t="s">
        <v>525</v>
      </c>
    </row>
    <row r="129" ht="12.75">
      <c r="D129" s="24" t="s">
        <v>526</v>
      </c>
    </row>
    <row r="130" ht="12.75">
      <c r="D130" s="24" t="s">
        <v>527</v>
      </c>
    </row>
    <row r="131" ht="12.75">
      <c r="D131" s="24" t="s">
        <v>528</v>
      </c>
    </row>
    <row r="132" ht="12.75">
      <c r="D132" s="24" t="s">
        <v>529</v>
      </c>
    </row>
    <row r="133" ht="12.75">
      <c r="D133" s="24" t="s">
        <v>530</v>
      </c>
    </row>
    <row r="134" ht="12.75">
      <c r="D134" s="24" t="s">
        <v>531</v>
      </c>
    </row>
    <row r="135" ht="12.75">
      <c r="D135" s="24" t="s">
        <v>532</v>
      </c>
    </row>
    <row r="136" ht="12.75">
      <c r="D136" s="24" t="s">
        <v>533</v>
      </c>
    </row>
    <row r="137" ht="12.75">
      <c r="D137" s="24" t="s">
        <v>534</v>
      </c>
    </row>
    <row r="138" ht="12.75">
      <c r="D138" s="24" t="s">
        <v>535</v>
      </c>
    </row>
    <row r="139" ht="12.75">
      <c r="D139" s="24" t="s">
        <v>536</v>
      </c>
    </row>
    <row r="140" ht="12.75">
      <c r="D140" s="24" t="s">
        <v>537</v>
      </c>
    </row>
    <row r="141" ht="12.75">
      <c r="D141" s="24" t="s">
        <v>538</v>
      </c>
    </row>
    <row r="142" ht="12.75">
      <c r="D142" s="24" t="s">
        <v>539</v>
      </c>
    </row>
    <row r="143" ht="12.75">
      <c r="D143" s="24" t="s">
        <v>540</v>
      </c>
    </row>
    <row r="144" ht="12.75">
      <c r="D144" s="24" t="s">
        <v>541</v>
      </c>
    </row>
    <row r="145" ht="12.75">
      <c r="D145" s="24" t="s">
        <v>542</v>
      </c>
    </row>
    <row r="146" ht="12.75">
      <c r="D146" s="24" t="s">
        <v>543</v>
      </c>
    </row>
    <row r="147" ht="12.75">
      <c r="D147" s="24" t="s">
        <v>544</v>
      </c>
    </row>
    <row r="148" ht="12.75">
      <c r="D148" s="24" t="s">
        <v>545</v>
      </c>
    </row>
    <row r="149" ht="12.75">
      <c r="D149" s="24" t="s">
        <v>546</v>
      </c>
    </row>
    <row r="150" ht="12.75">
      <c r="D150" s="24" t="s">
        <v>547</v>
      </c>
    </row>
    <row r="151" ht="12.75">
      <c r="D151" s="24" t="s">
        <v>548</v>
      </c>
    </row>
    <row r="152" ht="12.75">
      <c r="D152" s="24" t="s">
        <v>549</v>
      </c>
    </row>
    <row r="153" ht="12.75">
      <c r="D153" s="24" t="s">
        <v>550</v>
      </c>
    </row>
    <row r="154" ht="12.75">
      <c r="D154" s="24" t="s">
        <v>551</v>
      </c>
    </row>
    <row r="155" ht="12.75">
      <c r="D155" s="24" t="s">
        <v>552</v>
      </c>
    </row>
    <row r="156" ht="12.75">
      <c r="D156" s="24" t="s">
        <v>553</v>
      </c>
    </row>
    <row r="157" ht="12.75">
      <c r="D157" s="24" t="s">
        <v>554</v>
      </c>
    </row>
    <row r="158" ht="12.75">
      <c r="D158" s="24" t="s">
        <v>555</v>
      </c>
    </row>
    <row r="159" ht="12.75">
      <c r="D159" s="24" t="s">
        <v>556</v>
      </c>
    </row>
    <row r="160" ht="12.75">
      <c r="D160" s="24" t="s">
        <v>557</v>
      </c>
    </row>
    <row r="161" ht="12.75">
      <c r="D161" s="24" t="s">
        <v>558</v>
      </c>
    </row>
    <row r="162" ht="12.75">
      <c r="D162" s="24" t="s">
        <v>559</v>
      </c>
    </row>
    <row r="163" ht="12.75">
      <c r="D163" s="24" t="s">
        <v>560</v>
      </c>
    </row>
    <row r="164" ht="12.75">
      <c r="D164" s="24" t="s">
        <v>561</v>
      </c>
    </row>
    <row r="165" ht="12.75">
      <c r="D165" s="24" t="s">
        <v>562</v>
      </c>
    </row>
    <row r="166" ht="12.75">
      <c r="D166" s="24" t="s">
        <v>563</v>
      </c>
    </row>
    <row r="167" ht="12.75">
      <c r="D167" s="24" t="s">
        <v>564</v>
      </c>
    </row>
    <row r="168" ht="12.75">
      <c r="D168" s="24" t="s">
        <v>565</v>
      </c>
    </row>
    <row r="169" ht="12.75">
      <c r="D169" s="24" t="s">
        <v>566</v>
      </c>
    </row>
    <row r="170" ht="12.75">
      <c r="D170" s="24" t="s">
        <v>567</v>
      </c>
    </row>
    <row r="171" ht="12.75">
      <c r="D171" s="24" t="s">
        <v>568</v>
      </c>
    </row>
    <row r="172" ht="12.75">
      <c r="D172" s="24" t="s">
        <v>569</v>
      </c>
    </row>
    <row r="173" ht="12.75">
      <c r="D173" s="24" t="s">
        <v>570</v>
      </c>
    </row>
    <row r="174" ht="12.75">
      <c r="D174" s="24" t="s">
        <v>571</v>
      </c>
    </row>
    <row r="175" ht="12.75">
      <c r="D175" s="24" t="s">
        <v>572</v>
      </c>
    </row>
    <row r="176" ht="12.75">
      <c r="D176" s="24" t="s">
        <v>573</v>
      </c>
    </row>
    <row r="177" ht="12.75">
      <c r="D177" s="24" t="s">
        <v>574</v>
      </c>
    </row>
    <row r="178" ht="12.75">
      <c r="D178" s="24" t="s">
        <v>575</v>
      </c>
    </row>
    <row r="179" ht="12.75">
      <c r="D179" s="24" t="s">
        <v>576</v>
      </c>
    </row>
    <row r="180" ht="12.75">
      <c r="D180" s="24" t="s">
        <v>577</v>
      </c>
    </row>
    <row r="181" ht="12.75">
      <c r="D181" s="24" t="s">
        <v>578</v>
      </c>
    </row>
    <row r="182" ht="12.75">
      <c r="D182" s="24" t="s">
        <v>579</v>
      </c>
    </row>
    <row r="183" ht="12.75">
      <c r="D183" s="24" t="s">
        <v>580</v>
      </c>
    </row>
    <row r="184" ht="12.75">
      <c r="D184" s="24" t="s">
        <v>581</v>
      </c>
    </row>
    <row r="185" ht="12.75">
      <c r="D185" s="24" t="s">
        <v>582</v>
      </c>
    </row>
    <row r="186" ht="12.75">
      <c r="D186" s="24" t="s">
        <v>583</v>
      </c>
    </row>
    <row r="187" ht="12.75">
      <c r="D187" s="24" t="s">
        <v>584</v>
      </c>
    </row>
    <row r="188" ht="12.75">
      <c r="D188" s="24" t="s">
        <v>585</v>
      </c>
    </row>
    <row r="189" ht="12.75">
      <c r="D189" s="24" t="s">
        <v>586</v>
      </c>
    </row>
    <row r="190" ht="12.75">
      <c r="D190" s="24" t="s">
        <v>587</v>
      </c>
    </row>
    <row r="191" ht="12.75">
      <c r="D191" s="24" t="s">
        <v>588</v>
      </c>
    </row>
    <row r="192" ht="12.75">
      <c r="D192" s="24" t="s">
        <v>589</v>
      </c>
    </row>
    <row r="193" spans="1:4" ht="12.75">
      <c r="A193" s="240"/>
      <c r="B193" s="240"/>
      <c r="C193" s="240"/>
      <c r="D193" s="24" t="s">
        <v>590</v>
      </c>
    </row>
    <row r="194" spans="1:4" ht="12.75">
      <c r="A194" s="240"/>
      <c r="B194" s="240"/>
      <c r="C194" s="240"/>
      <c r="D194" s="24" t="s">
        <v>591</v>
      </c>
    </row>
    <row r="195" spans="1:4" ht="12.75">
      <c r="A195" s="240"/>
      <c r="B195" s="240"/>
      <c r="C195" s="240"/>
      <c r="D195" s="24" t="s">
        <v>592</v>
      </c>
    </row>
    <row r="196" spans="1:4" ht="12.75">
      <c r="A196" s="240"/>
      <c r="B196" s="240"/>
      <c r="C196" s="240"/>
      <c r="D196" s="24" t="s">
        <v>593</v>
      </c>
    </row>
    <row r="197" spans="1:4" ht="12.75">
      <c r="A197" s="240"/>
      <c r="B197" s="240"/>
      <c r="C197" s="240"/>
      <c r="D197" s="24" t="s">
        <v>594</v>
      </c>
    </row>
    <row r="198" spans="1:4" ht="12.75">
      <c r="A198" s="240"/>
      <c r="B198" s="240"/>
      <c r="C198" s="240"/>
      <c r="D198" s="24" t="s">
        <v>595</v>
      </c>
    </row>
    <row r="199" spans="1:4" ht="12.75">
      <c r="A199" s="240"/>
      <c r="B199" s="240"/>
      <c r="C199" s="240"/>
      <c r="D199" s="24" t="s">
        <v>596</v>
      </c>
    </row>
    <row r="200" spans="1:4" ht="12.75">
      <c r="A200" s="240"/>
      <c r="B200" s="240"/>
      <c r="C200" s="240"/>
      <c r="D200" s="24" t="s">
        <v>597</v>
      </c>
    </row>
    <row r="201" spans="1:4" ht="12.75">
      <c r="A201" s="240"/>
      <c r="B201" s="240"/>
      <c r="C201" s="240"/>
      <c r="D201" s="24" t="s">
        <v>598</v>
      </c>
    </row>
    <row r="205" spans="1:4" s="28" customFormat="1" ht="12.75">
      <c r="A205" s="247" t="s">
        <v>599</v>
      </c>
      <c r="B205" s="247"/>
      <c r="C205" s="247"/>
      <c r="D205" s="247"/>
    </row>
    <row r="207" spans="1:4" ht="12.75">
      <c r="A207" s="25" t="s">
        <v>600</v>
      </c>
      <c r="B207" s="24" t="s">
        <v>601</v>
      </c>
      <c r="C207" s="240"/>
      <c r="D207" s="240"/>
    </row>
    <row r="208" spans="1:4" ht="12.75">
      <c r="A208" s="240"/>
      <c r="B208" s="24" t="s">
        <v>602</v>
      </c>
      <c r="C208" s="240"/>
      <c r="D208" s="240"/>
    </row>
    <row r="209" spans="1:34" ht="12.75">
      <c r="A209" s="240"/>
      <c r="B209" s="24" t="s">
        <v>603</v>
      </c>
      <c r="C209" s="240"/>
      <c r="D209" s="240"/>
      <c r="E209" s="240"/>
      <c r="F209" s="240"/>
      <c r="G209" s="240"/>
      <c r="H209" s="240"/>
      <c r="I209" s="240"/>
      <c r="J209" s="240"/>
      <c r="K209" s="240"/>
      <c r="L209" s="240"/>
      <c r="M209" s="240"/>
      <c r="N209" s="240"/>
      <c r="O209" s="240"/>
      <c r="P209" s="240"/>
      <c r="Q209" s="240"/>
      <c r="R209" s="240"/>
      <c r="S209" s="240"/>
      <c r="T209" s="240"/>
      <c r="U209" s="240"/>
      <c r="V209" s="240"/>
      <c r="W209" s="240"/>
      <c r="X209" s="240"/>
      <c r="Y209" s="240"/>
      <c r="Z209" s="240"/>
      <c r="AA209" s="240"/>
      <c r="AB209" s="240"/>
      <c r="AC209" s="240"/>
      <c r="AD209" s="240"/>
      <c r="AE209" s="240"/>
      <c r="AF209" s="240"/>
      <c r="AG209" s="240"/>
      <c r="AH209" s="240"/>
    </row>
    <row r="210" spans="1:34" ht="12.75">
      <c r="A210" s="240"/>
      <c r="B210" s="24" t="s">
        <v>604</v>
      </c>
      <c r="C210" s="240"/>
      <c r="D210" s="240"/>
      <c r="E210" s="240"/>
      <c r="F210" s="240"/>
      <c r="G210" s="240"/>
      <c r="H210" s="240"/>
      <c r="I210" s="240"/>
      <c r="J210" s="240"/>
      <c r="K210" s="240"/>
      <c r="L210" s="240"/>
      <c r="M210" s="240"/>
      <c r="N210" s="240"/>
      <c r="O210" s="240"/>
      <c r="P210" s="240"/>
      <c r="Q210" s="240"/>
      <c r="R210" s="240"/>
      <c r="S210" s="240"/>
      <c r="T210" s="240"/>
      <c r="U210" s="240"/>
      <c r="V210" s="240"/>
      <c r="W210" s="240"/>
      <c r="X210" s="240"/>
      <c r="Y210" s="240"/>
      <c r="Z210" s="240"/>
      <c r="AA210" s="240"/>
      <c r="AB210" s="240"/>
      <c r="AC210" s="240"/>
      <c r="AD210" s="240"/>
      <c r="AE210" s="240"/>
      <c r="AF210" s="240"/>
      <c r="AG210" s="240"/>
      <c r="AH210" s="240"/>
    </row>
    <row r="211" spans="1:34" ht="12.75">
      <c r="A211" s="240"/>
      <c r="B211" s="24" t="s">
        <v>605</v>
      </c>
      <c r="C211" s="240"/>
      <c r="D211" s="240"/>
      <c r="E211" s="240"/>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40"/>
      <c r="AD211" s="240"/>
      <c r="AE211" s="240"/>
      <c r="AF211" s="240"/>
      <c r="AG211" s="240"/>
      <c r="AH211" s="240"/>
    </row>
    <row r="214" spans="1:34" s="28" customFormat="1" ht="12.75">
      <c r="A214" s="247" t="s">
        <v>606</v>
      </c>
      <c r="B214" s="247"/>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row>
    <row r="216" s="37" customFormat="1" ht="11.25">
      <c r="A216" s="37" t="s">
        <v>607</v>
      </c>
    </row>
    <row r="217" spans="1:34" ht="12.75">
      <c r="A217" s="240"/>
      <c r="B217" s="25" t="s">
        <v>608</v>
      </c>
      <c r="C217" s="240"/>
      <c r="D217" s="25" t="s">
        <v>609</v>
      </c>
      <c r="E217" s="240"/>
      <c r="F217" s="25" t="s">
        <v>610</v>
      </c>
      <c r="G217" s="240"/>
      <c r="H217" s="25" t="s">
        <v>611</v>
      </c>
      <c r="I217" s="240"/>
      <c r="J217" s="25" t="s">
        <v>612</v>
      </c>
      <c r="K217" s="240"/>
      <c r="L217" s="25" t="s">
        <v>613</v>
      </c>
      <c r="M217" s="242"/>
      <c r="N217" s="25" t="s">
        <v>614</v>
      </c>
      <c r="O217" s="240"/>
      <c r="P217" s="240"/>
      <c r="Q217" s="240"/>
      <c r="R217" s="25" t="s">
        <v>615</v>
      </c>
      <c r="S217" s="240"/>
      <c r="T217" s="25" t="s">
        <v>616</v>
      </c>
      <c r="U217" s="240"/>
      <c r="V217" s="25" t="s">
        <v>617</v>
      </c>
      <c r="W217" s="240"/>
      <c r="X217" s="25" t="s">
        <v>618</v>
      </c>
      <c r="Y217" s="240"/>
      <c r="Z217" s="25" t="s">
        <v>619</v>
      </c>
      <c r="AA217" s="240"/>
      <c r="AB217" s="25" t="s">
        <v>620</v>
      </c>
      <c r="AC217" s="240"/>
      <c r="AD217" s="25" t="s">
        <v>621</v>
      </c>
      <c r="AE217" s="240"/>
      <c r="AF217" s="25" t="s">
        <v>622</v>
      </c>
      <c r="AG217" s="240"/>
      <c r="AH217" s="25" t="s">
        <v>623</v>
      </c>
    </row>
    <row r="218" spans="1:34" ht="12.75">
      <c r="A218" s="240"/>
      <c r="B218" s="35" t="s">
        <v>624</v>
      </c>
      <c r="C218" s="240"/>
      <c r="D218" s="24" t="s">
        <v>625</v>
      </c>
      <c r="E218" s="240"/>
      <c r="F218" s="24" t="s">
        <v>626</v>
      </c>
      <c r="G218" s="240"/>
      <c r="H218" s="24" t="s">
        <v>627</v>
      </c>
      <c r="I218" s="240"/>
      <c r="J218" s="24" t="s">
        <v>48</v>
      </c>
      <c r="K218" s="240"/>
      <c r="L218" s="24" t="s">
        <v>628</v>
      </c>
      <c r="M218" s="242"/>
      <c r="N218" s="24" t="s">
        <v>629</v>
      </c>
      <c r="O218" s="240"/>
      <c r="P218" s="240"/>
      <c r="Q218" s="240"/>
      <c r="R218" s="30" t="s">
        <v>630</v>
      </c>
      <c r="S218" s="240"/>
      <c r="T218" s="24" t="s">
        <v>631</v>
      </c>
      <c r="U218" s="240"/>
      <c r="V218" s="24" t="s">
        <v>632</v>
      </c>
      <c r="W218" s="240"/>
      <c r="X218" s="24" t="s">
        <v>633</v>
      </c>
      <c r="Y218" s="240"/>
      <c r="Z218" s="24" t="s">
        <v>632</v>
      </c>
      <c r="AA218" s="240"/>
      <c r="AB218" s="24" t="s">
        <v>634</v>
      </c>
      <c r="AC218" s="240"/>
      <c r="AD218" s="24" t="s">
        <v>632</v>
      </c>
      <c r="AE218" s="240"/>
      <c r="AF218" s="24" t="s">
        <v>635</v>
      </c>
      <c r="AG218" s="240"/>
      <c r="AH218" s="24" t="s">
        <v>632</v>
      </c>
    </row>
    <row r="219" spans="1:34" ht="12.75">
      <c r="A219" s="240"/>
      <c r="B219" s="24" t="s">
        <v>636</v>
      </c>
      <c r="C219" s="240"/>
      <c r="D219" s="24" t="s">
        <v>627</v>
      </c>
      <c r="E219" s="240"/>
      <c r="F219" s="24" t="s">
        <v>637</v>
      </c>
      <c r="G219" s="240"/>
      <c r="H219" s="24" t="s">
        <v>638</v>
      </c>
      <c r="I219" s="240"/>
      <c r="J219" s="24" t="s">
        <v>639</v>
      </c>
      <c r="K219" s="240"/>
      <c r="L219" s="24" t="s">
        <v>640</v>
      </c>
      <c r="M219" s="242"/>
      <c r="N219" s="24" t="s">
        <v>641</v>
      </c>
      <c r="O219" s="240"/>
      <c r="P219" s="240"/>
      <c r="Q219" s="240"/>
      <c r="R219" s="30" t="s">
        <v>642</v>
      </c>
      <c r="S219" s="240"/>
      <c r="T219" s="24" t="s">
        <v>643</v>
      </c>
      <c r="U219" s="240"/>
      <c r="V219" s="24" t="s">
        <v>644</v>
      </c>
      <c r="W219" s="240"/>
      <c r="X219" s="24" t="s">
        <v>645</v>
      </c>
      <c r="Y219" s="240"/>
      <c r="Z219" s="24" t="s">
        <v>646</v>
      </c>
      <c r="AA219" s="240"/>
      <c r="AB219" s="24" t="s">
        <v>647</v>
      </c>
      <c r="AC219" s="240"/>
      <c r="AD219" s="24" t="s">
        <v>646</v>
      </c>
      <c r="AE219" s="240"/>
      <c r="AF219" s="24" t="s">
        <v>648</v>
      </c>
      <c r="AG219" s="240"/>
      <c r="AH219" s="24" t="s">
        <v>644</v>
      </c>
    </row>
    <row r="220" spans="1:34" ht="12.75">
      <c r="A220" s="240"/>
      <c r="B220" s="24" t="s">
        <v>649</v>
      </c>
      <c r="C220" s="240"/>
      <c r="D220" s="24" t="s">
        <v>650</v>
      </c>
      <c r="E220" s="240"/>
      <c r="F220" s="24" t="s">
        <v>319</v>
      </c>
      <c r="G220" s="240"/>
      <c r="H220" s="240"/>
      <c r="I220" s="240"/>
      <c r="J220" s="24" t="s">
        <v>651</v>
      </c>
      <c r="K220" s="240"/>
      <c r="L220" s="240"/>
      <c r="M220" s="240"/>
      <c r="N220" s="24" t="s">
        <v>652</v>
      </c>
      <c r="O220" s="240"/>
      <c r="P220" s="240"/>
      <c r="Q220" s="240"/>
      <c r="R220" s="30" t="s">
        <v>653</v>
      </c>
      <c r="S220" s="240"/>
      <c r="T220" s="24" t="s">
        <v>654</v>
      </c>
      <c r="U220" s="240"/>
      <c r="V220" s="240"/>
      <c r="W220" s="240"/>
      <c r="X220" s="24" t="s">
        <v>655</v>
      </c>
      <c r="Y220" s="240"/>
      <c r="Z220" s="24" t="s">
        <v>656</v>
      </c>
      <c r="AA220" s="240"/>
      <c r="AB220" s="24" t="s">
        <v>657</v>
      </c>
      <c r="AC220" s="240"/>
      <c r="AD220" s="24" t="s">
        <v>658</v>
      </c>
      <c r="AE220" s="240"/>
      <c r="AF220" s="24" t="s">
        <v>659</v>
      </c>
      <c r="AG220" s="240"/>
      <c r="AH220" s="240"/>
    </row>
    <row r="221" spans="1:34" ht="12.75">
      <c r="A221" s="240"/>
      <c r="B221" s="24" t="s">
        <v>660</v>
      </c>
      <c r="C221" s="240"/>
      <c r="D221" s="240"/>
      <c r="E221" s="240"/>
      <c r="F221" s="240"/>
      <c r="G221" s="240"/>
      <c r="H221" s="240"/>
      <c r="I221" s="240"/>
      <c r="J221" s="24" t="s">
        <v>661</v>
      </c>
      <c r="K221" s="240"/>
      <c r="L221" s="240"/>
      <c r="M221" s="240"/>
      <c r="N221" s="24" t="s">
        <v>662</v>
      </c>
      <c r="O221" s="240"/>
      <c r="P221" s="240"/>
      <c r="Q221" s="240"/>
      <c r="R221" s="30" t="s">
        <v>663</v>
      </c>
      <c r="S221" s="240"/>
      <c r="T221" s="24" t="s">
        <v>664</v>
      </c>
      <c r="U221" s="240"/>
      <c r="V221" s="240"/>
      <c r="W221" s="240"/>
      <c r="X221" s="24" t="s">
        <v>665</v>
      </c>
      <c r="Y221" s="240"/>
      <c r="Z221" s="240"/>
      <c r="AA221" s="240"/>
      <c r="AB221" s="24" t="s">
        <v>666</v>
      </c>
      <c r="AC221" s="240"/>
      <c r="AD221" s="240"/>
      <c r="AE221" s="240"/>
      <c r="AF221" s="24" t="s">
        <v>667</v>
      </c>
      <c r="AG221" s="240"/>
      <c r="AH221" s="240"/>
    </row>
    <row r="222" spans="1:34" ht="12.75">
      <c r="A222" s="240"/>
      <c r="B222" s="24" t="s">
        <v>668</v>
      </c>
      <c r="C222" s="240"/>
      <c r="D222" s="240"/>
      <c r="E222" s="240"/>
      <c r="F222" s="240"/>
      <c r="G222" s="240"/>
      <c r="H222" s="240"/>
      <c r="I222" s="240"/>
      <c r="J222" s="24" t="s">
        <v>669</v>
      </c>
      <c r="K222" s="240"/>
      <c r="L222" s="240"/>
      <c r="M222" s="240"/>
      <c r="N222" s="240"/>
      <c r="O222" s="240"/>
      <c r="P222" s="240"/>
      <c r="Q222" s="240"/>
      <c r="R222" s="30" t="s">
        <v>670</v>
      </c>
      <c r="S222" s="240"/>
      <c r="T222" s="24" t="s">
        <v>671</v>
      </c>
      <c r="U222" s="240"/>
      <c r="V222" s="240"/>
      <c r="W222" s="240"/>
      <c r="X222" s="24" t="s">
        <v>672</v>
      </c>
      <c r="Y222" s="240"/>
      <c r="Z222" s="240"/>
      <c r="AA222" s="240"/>
      <c r="AB222" s="24" t="s">
        <v>633</v>
      </c>
      <c r="AC222" s="240"/>
      <c r="AD222" s="240"/>
      <c r="AE222" s="240"/>
      <c r="AF222" s="240"/>
      <c r="AG222" s="240"/>
      <c r="AH222" s="240"/>
    </row>
    <row r="223" spans="1:34" ht="12.75">
      <c r="A223" s="240"/>
      <c r="B223" s="24" t="s">
        <v>673</v>
      </c>
      <c r="C223" s="240"/>
      <c r="D223" s="25" t="s">
        <v>674</v>
      </c>
      <c r="E223" s="240"/>
      <c r="F223" s="240"/>
      <c r="G223" s="240"/>
      <c r="H223" s="240"/>
      <c r="I223" s="240"/>
      <c r="J223" s="24" t="s">
        <v>675</v>
      </c>
      <c r="K223" s="240"/>
      <c r="L223" s="240"/>
      <c r="M223" s="240"/>
      <c r="N223" s="240"/>
      <c r="O223" s="240"/>
      <c r="P223" s="240"/>
      <c r="Q223" s="240"/>
      <c r="R223" s="30" t="s">
        <v>676</v>
      </c>
      <c r="S223" s="240"/>
      <c r="T223" s="24" t="s">
        <v>677</v>
      </c>
      <c r="U223" s="240"/>
      <c r="V223" s="240"/>
      <c r="W223" s="240"/>
      <c r="X223" s="24" t="s">
        <v>678</v>
      </c>
      <c r="Y223" s="240"/>
      <c r="Z223" s="240"/>
      <c r="AA223" s="240"/>
      <c r="AB223" s="240"/>
      <c r="AC223" s="240"/>
      <c r="AD223" s="240"/>
      <c r="AE223" s="240"/>
      <c r="AF223" s="240"/>
      <c r="AG223" s="240"/>
      <c r="AH223" s="240"/>
    </row>
    <row r="224" spans="1:34" ht="12.75">
      <c r="A224" s="240"/>
      <c r="B224" s="24" t="s">
        <v>679</v>
      </c>
      <c r="C224" s="240"/>
      <c r="D224" s="24">
        <v>1</v>
      </c>
      <c r="E224" s="240"/>
      <c r="F224" s="240"/>
      <c r="G224" s="240"/>
      <c r="H224" s="240"/>
      <c r="I224" s="240"/>
      <c r="J224" s="24" t="s">
        <v>680</v>
      </c>
      <c r="K224" s="240"/>
      <c r="L224" s="240"/>
      <c r="M224" s="240"/>
      <c r="N224" s="240"/>
      <c r="O224" s="240"/>
      <c r="P224" s="240"/>
      <c r="Q224" s="240"/>
      <c r="R224" s="30" t="s">
        <v>681</v>
      </c>
      <c r="S224" s="240"/>
      <c r="T224" s="24" t="s">
        <v>682</v>
      </c>
      <c r="U224" s="240"/>
      <c r="V224" s="240"/>
      <c r="W224" s="240"/>
      <c r="X224" s="24" t="s">
        <v>683</v>
      </c>
      <c r="Y224" s="240"/>
      <c r="Z224" s="240"/>
      <c r="AA224" s="240"/>
      <c r="AB224" s="240"/>
      <c r="AC224" s="240"/>
      <c r="AD224" s="240"/>
      <c r="AE224" s="240"/>
      <c r="AF224" s="240"/>
      <c r="AG224" s="240"/>
      <c r="AH224" s="240"/>
    </row>
    <row r="225" spans="1:32" ht="12.75">
      <c r="A225" s="240"/>
      <c r="B225" s="24" t="s">
        <v>684</v>
      </c>
      <c r="C225" s="240"/>
      <c r="D225" s="24">
        <v>2</v>
      </c>
      <c r="E225" s="240"/>
      <c r="F225" s="240"/>
      <c r="G225" s="240"/>
      <c r="H225" s="240"/>
      <c r="I225" s="240"/>
      <c r="J225" s="24" t="s">
        <v>685</v>
      </c>
      <c r="K225" s="240"/>
      <c r="L225" s="240"/>
      <c r="M225" s="240"/>
      <c r="N225" s="240"/>
      <c r="O225" s="240"/>
      <c r="P225" s="240"/>
      <c r="Q225" s="240"/>
      <c r="R225" s="30" t="s">
        <v>686</v>
      </c>
      <c r="S225" s="240"/>
      <c r="T225" s="240"/>
      <c r="U225" s="240"/>
      <c r="V225" s="240"/>
      <c r="W225" s="240"/>
      <c r="X225" s="24" t="s">
        <v>687</v>
      </c>
      <c r="Y225" s="240"/>
      <c r="Z225" s="240"/>
      <c r="AA225" s="240"/>
      <c r="AB225" s="240"/>
      <c r="AC225" s="240"/>
      <c r="AD225" s="240"/>
      <c r="AE225" s="240"/>
      <c r="AF225" s="240"/>
    </row>
    <row r="226" spans="1:32" ht="12.75">
      <c r="A226" s="240"/>
      <c r="B226" s="24" t="s">
        <v>688</v>
      </c>
      <c r="C226" s="240"/>
      <c r="D226" s="24">
        <v>3</v>
      </c>
      <c r="E226" s="240"/>
      <c r="F226" s="240"/>
      <c r="G226" s="240"/>
      <c r="H226" s="240"/>
      <c r="I226" s="240"/>
      <c r="J226" s="24" t="s">
        <v>689</v>
      </c>
      <c r="K226" s="240"/>
      <c r="L226" s="240"/>
      <c r="M226" s="240"/>
      <c r="N226" s="240"/>
      <c r="O226" s="240"/>
      <c r="P226" s="240"/>
      <c r="Q226" s="240"/>
      <c r="R226" s="30" t="s">
        <v>682</v>
      </c>
      <c r="S226" s="240"/>
      <c r="T226" s="240"/>
      <c r="U226" s="240"/>
      <c r="V226" s="240"/>
      <c r="W226" s="240"/>
      <c r="X226" s="24" t="s">
        <v>690</v>
      </c>
      <c r="Y226" s="240"/>
      <c r="Z226" s="240"/>
      <c r="AA226" s="240"/>
      <c r="AB226" s="240"/>
      <c r="AC226" s="240"/>
      <c r="AD226" s="240"/>
      <c r="AE226" s="240"/>
      <c r="AF226" s="240"/>
    </row>
    <row r="227" spans="1:32" ht="12.75">
      <c r="A227" s="240"/>
      <c r="B227" s="24" t="s">
        <v>691</v>
      </c>
      <c r="C227" s="240"/>
      <c r="D227" s="24">
        <v>4</v>
      </c>
      <c r="E227" s="240"/>
      <c r="F227" s="240"/>
      <c r="G227" s="240"/>
      <c r="H227" s="240"/>
      <c r="I227" s="240"/>
      <c r="J227" s="24" t="s">
        <v>692</v>
      </c>
      <c r="K227" s="240"/>
      <c r="L227" s="240"/>
      <c r="M227" s="240"/>
      <c r="N227" s="240"/>
      <c r="O227" s="240"/>
      <c r="P227" s="240"/>
      <c r="Q227" s="240"/>
      <c r="R227" s="30" t="s">
        <v>693</v>
      </c>
      <c r="S227" s="240"/>
      <c r="T227" s="240"/>
      <c r="U227" s="240"/>
      <c r="V227" s="240"/>
      <c r="W227" s="240"/>
      <c r="X227" s="24" t="s">
        <v>694</v>
      </c>
      <c r="Y227" s="240"/>
      <c r="Z227" s="240"/>
      <c r="AA227" s="240"/>
      <c r="AB227" s="240"/>
      <c r="AC227" s="240"/>
      <c r="AD227" s="240"/>
      <c r="AE227" s="240"/>
      <c r="AF227" s="240"/>
    </row>
    <row r="228" spans="1:32" ht="12.75">
      <c r="A228" s="240"/>
      <c r="B228" s="24" t="s">
        <v>695</v>
      </c>
      <c r="C228" s="240"/>
      <c r="D228" s="24">
        <v>5</v>
      </c>
      <c r="E228" s="240"/>
      <c r="F228" s="240"/>
      <c r="G228" s="240"/>
      <c r="H228" s="240"/>
      <c r="I228" s="240"/>
      <c r="J228" s="24" t="s">
        <v>696</v>
      </c>
      <c r="K228" s="240"/>
      <c r="L228" s="240"/>
      <c r="M228" s="240"/>
      <c r="N228" s="240"/>
      <c r="O228" s="240"/>
      <c r="P228" s="240"/>
      <c r="Q228" s="240"/>
      <c r="R228" s="30" t="s">
        <v>697</v>
      </c>
      <c r="S228" s="240"/>
      <c r="T228" s="240"/>
      <c r="U228" s="240"/>
      <c r="V228" s="240"/>
      <c r="W228" s="240"/>
      <c r="X228" s="24" t="s">
        <v>698</v>
      </c>
      <c r="Y228" s="240"/>
      <c r="Z228" s="240"/>
      <c r="AA228" s="240"/>
      <c r="AB228" s="240"/>
      <c r="AC228" s="240"/>
      <c r="AD228" s="240"/>
      <c r="AE228" s="240"/>
      <c r="AF228" s="240"/>
    </row>
    <row r="229" spans="1:32" ht="12.75">
      <c r="A229" s="240"/>
      <c r="B229" s="24" t="s">
        <v>628</v>
      </c>
      <c r="C229" s="240"/>
      <c r="D229" s="240"/>
      <c r="E229" s="240"/>
      <c r="F229" s="240"/>
      <c r="G229" s="240"/>
      <c r="H229" s="240"/>
      <c r="I229" s="240"/>
      <c r="J229" s="24" t="s">
        <v>699</v>
      </c>
      <c r="K229" s="240"/>
      <c r="L229" s="240"/>
      <c r="M229" s="240"/>
      <c r="N229" s="240"/>
      <c r="O229" s="240"/>
      <c r="P229" s="240"/>
      <c r="Q229" s="240"/>
      <c r="R229" s="30" t="s">
        <v>633</v>
      </c>
      <c r="S229" s="240"/>
      <c r="T229" s="240"/>
      <c r="U229" s="240"/>
      <c r="V229" s="240"/>
      <c r="W229" s="240"/>
      <c r="X229" s="24" t="s">
        <v>700</v>
      </c>
      <c r="Y229" s="240"/>
      <c r="Z229" s="240"/>
      <c r="AA229" s="240"/>
      <c r="AB229" s="240"/>
      <c r="AC229" s="240"/>
      <c r="AD229" s="240"/>
      <c r="AE229" s="240"/>
      <c r="AF229" s="240"/>
    </row>
    <row r="231" s="37" customFormat="1" ht="11.25">
      <c r="A231" s="37" t="s">
        <v>701</v>
      </c>
    </row>
    <row r="233" spans="1:32" ht="12.75">
      <c r="A233" s="240"/>
      <c r="B233" s="25" t="s">
        <v>702</v>
      </c>
      <c r="C233" s="240"/>
      <c r="D233" s="25" t="s">
        <v>703</v>
      </c>
      <c r="E233" s="240"/>
      <c r="F233" s="25" t="s">
        <v>704</v>
      </c>
      <c r="G233" s="240"/>
      <c r="H233" s="25" t="s">
        <v>705</v>
      </c>
      <c r="I233" s="240"/>
      <c r="J233" s="25" t="s">
        <v>706</v>
      </c>
      <c r="K233" s="240"/>
      <c r="L233" s="25" t="s">
        <v>707</v>
      </c>
      <c r="M233" s="242"/>
      <c r="N233" s="25" t="s">
        <v>708</v>
      </c>
      <c r="O233" s="240"/>
      <c r="P233" s="25" t="s">
        <v>709</v>
      </c>
      <c r="Q233" s="240"/>
      <c r="R233" s="25" t="s">
        <v>710</v>
      </c>
      <c r="S233" s="240"/>
      <c r="T233" s="25" t="s">
        <v>711</v>
      </c>
      <c r="U233" s="240"/>
      <c r="V233" s="25" t="s">
        <v>712</v>
      </c>
      <c r="W233" s="240"/>
      <c r="X233" s="25" t="s">
        <v>713</v>
      </c>
      <c r="Y233" s="240"/>
      <c r="Z233" s="25" t="s">
        <v>714</v>
      </c>
      <c r="AA233" s="240"/>
      <c r="AB233" s="25" t="s">
        <v>715</v>
      </c>
      <c r="AC233" s="240"/>
      <c r="AD233" s="25" t="s">
        <v>716</v>
      </c>
      <c r="AE233" s="240"/>
      <c r="AF233" s="25" t="s">
        <v>717</v>
      </c>
    </row>
    <row r="234" spans="1:32" ht="12.75">
      <c r="A234" s="240"/>
      <c r="B234" s="24" t="s">
        <v>718</v>
      </c>
      <c r="C234" s="240"/>
      <c r="D234" s="24" t="s">
        <v>632</v>
      </c>
      <c r="E234" s="240"/>
      <c r="F234" s="24" t="s">
        <v>719</v>
      </c>
      <c r="G234" s="240"/>
      <c r="H234" s="24" t="s">
        <v>720</v>
      </c>
      <c r="I234" s="240"/>
      <c r="J234" s="24" t="s">
        <v>721</v>
      </c>
      <c r="K234" s="240"/>
      <c r="L234" s="24" t="s">
        <v>627</v>
      </c>
      <c r="M234" s="242"/>
      <c r="N234" s="24" t="s">
        <v>629</v>
      </c>
      <c r="O234" s="240"/>
      <c r="P234" s="24" t="s">
        <v>722</v>
      </c>
      <c r="Q234" s="240"/>
      <c r="R234" s="24" t="s">
        <v>631</v>
      </c>
      <c r="S234" s="240"/>
      <c r="T234" s="24" t="s">
        <v>632</v>
      </c>
      <c r="U234" s="240"/>
      <c r="V234" s="24" t="s">
        <v>723</v>
      </c>
      <c r="W234" s="240"/>
      <c r="X234" s="24" t="s">
        <v>632</v>
      </c>
      <c r="Y234" s="240"/>
      <c r="Z234" s="24" t="s">
        <v>724</v>
      </c>
      <c r="AA234" s="240"/>
      <c r="AB234" s="24" t="s">
        <v>632</v>
      </c>
      <c r="AC234" s="240"/>
      <c r="AD234" s="24" t="s">
        <v>635</v>
      </c>
      <c r="AE234" s="240"/>
      <c r="AF234" s="24" t="s">
        <v>644</v>
      </c>
    </row>
    <row r="235" spans="1:32" ht="12.75">
      <c r="A235" s="240"/>
      <c r="B235" s="24" t="s">
        <v>725</v>
      </c>
      <c r="C235" s="240"/>
      <c r="D235" s="24" t="s">
        <v>646</v>
      </c>
      <c r="E235" s="240"/>
      <c r="F235" s="24" t="s">
        <v>726</v>
      </c>
      <c r="G235" s="240"/>
      <c r="H235" s="24" t="s">
        <v>727</v>
      </c>
      <c r="I235" s="240"/>
      <c r="J235" s="24" t="s">
        <v>728</v>
      </c>
      <c r="K235" s="240"/>
      <c r="L235" s="24" t="s">
        <v>729</v>
      </c>
      <c r="M235" s="242"/>
      <c r="N235" s="24" t="s">
        <v>641</v>
      </c>
      <c r="O235" s="240"/>
      <c r="P235" s="24" t="s">
        <v>649</v>
      </c>
      <c r="Q235" s="240"/>
      <c r="R235" s="24" t="s">
        <v>643</v>
      </c>
      <c r="S235" s="240"/>
      <c r="T235" s="24" t="s">
        <v>644</v>
      </c>
      <c r="U235" s="240"/>
      <c r="V235" s="24" t="s">
        <v>730</v>
      </c>
      <c r="W235" s="240"/>
      <c r="X235" s="24" t="s">
        <v>646</v>
      </c>
      <c r="Y235" s="240"/>
      <c r="Z235" s="24" t="s">
        <v>731</v>
      </c>
      <c r="AA235" s="240"/>
      <c r="AB235" s="24" t="s">
        <v>646</v>
      </c>
      <c r="AC235" s="240"/>
      <c r="AD235" s="24" t="s">
        <v>648</v>
      </c>
      <c r="AE235" s="240"/>
      <c r="AF235" s="24" t="s">
        <v>632</v>
      </c>
    </row>
    <row r="236" spans="1:32" ht="12.75">
      <c r="A236" s="240"/>
      <c r="B236" s="24" t="s">
        <v>732</v>
      </c>
      <c r="C236" s="240"/>
      <c r="D236" s="24" t="s">
        <v>656</v>
      </c>
      <c r="E236" s="240"/>
      <c r="F236" s="24" t="s">
        <v>733</v>
      </c>
      <c r="G236" s="240"/>
      <c r="H236" s="24" t="s">
        <v>734</v>
      </c>
      <c r="I236" s="240"/>
      <c r="J236" s="24" t="s">
        <v>735</v>
      </c>
      <c r="K236" s="240"/>
      <c r="L236" s="240"/>
      <c r="M236" s="240"/>
      <c r="N236" s="24" t="s">
        <v>652</v>
      </c>
      <c r="O236" s="240"/>
      <c r="P236" s="24" t="s">
        <v>736</v>
      </c>
      <c r="Q236" s="240"/>
      <c r="R236" s="24" t="s">
        <v>654</v>
      </c>
      <c r="S236" s="240"/>
      <c r="T236" s="240"/>
      <c r="U236" s="240"/>
      <c r="V236" s="24" t="s">
        <v>737</v>
      </c>
      <c r="W236" s="240"/>
      <c r="X236" s="24" t="s">
        <v>656</v>
      </c>
      <c r="Y236" s="240"/>
      <c r="Z236" s="24" t="s">
        <v>738</v>
      </c>
      <c r="AA236" s="240"/>
      <c r="AB236" s="24" t="s">
        <v>658</v>
      </c>
      <c r="AC236" s="240"/>
      <c r="AD236" s="24" t="s">
        <v>659</v>
      </c>
      <c r="AE236" s="240"/>
      <c r="AF236" s="240"/>
    </row>
    <row r="237" spans="1:32" ht="12.75">
      <c r="A237" s="240"/>
      <c r="B237" s="24" t="s">
        <v>739</v>
      </c>
      <c r="C237" s="240"/>
      <c r="D237" s="240"/>
      <c r="E237" s="240"/>
      <c r="F237" s="24" t="s">
        <v>740</v>
      </c>
      <c r="G237" s="240"/>
      <c r="H237" s="24" t="s">
        <v>741</v>
      </c>
      <c r="I237" s="240"/>
      <c r="J237" s="240"/>
      <c r="K237" s="240"/>
      <c r="L237" s="240"/>
      <c r="M237" s="240"/>
      <c r="N237" s="24" t="s">
        <v>662</v>
      </c>
      <c r="O237" s="240"/>
      <c r="P237" s="24" t="s">
        <v>642</v>
      </c>
      <c r="Q237" s="240"/>
      <c r="R237" s="24" t="s">
        <v>664</v>
      </c>
      <c r="S237" s="240"/>
      <c r="T237" s="240"/>
      <c r="U237" s="240"/>
      <c r="V237" s="24" t="s">
        <v>742</v>
      </c>
      <c r="W237" s="240"/>
      <c r="X237" s="240"/>
      <c r="Y237" s="240"/>
      <c r="Z237" s="24" t="s">
        <v>633</v>
      </c>
      <c r="AA237" s="240"/>
      <c r="AB237" s="240"/>
      <c r="AC237" s="240"/>
      <c r="AD237" s="24" t="s">
        <v>667</v>
      </c>
      <c r="AE237" s="240"/>
      <c r="AF237" s="240"/>
    </row>
    <row r="238" spans="1:32" ht="12.75">
      <c r="A238" s="240"/>
      <c r="B238" s="24" t="s">
        <v>743</v>
      </c>
      <c r="C238" s="240"/>
      <c r="D238" s="240"/>
      <c r="E238" s="240"/>
      <c r="F238" s="24" t="s">
        <v>744</v>
      </c>
      <c r="G238" s="240"/>
      <c r="H238" s="24" t="s">
        <v>745</v>
      </c>
      <c r="I238" s="240"/>
      <c r="J238" s="240"/>
      <c r="K238" s="240"/>
      <c r="L238" s="240"/>
      <c r="M238" s="240"/>
      <c r="N238" s="240"/>
      <c r="O238" s="240"/>
      <c r="P238" s="24" t="s">
        <v>746</v>
      </c>
      <c r="Q238" s="240"/>
      <c r="R238" s="24" t="s">
        <v>671</v>
      </c>
      <c r="S238" s="240"/>
      <c r="T238" s="240"/>
      <c r="U238" s="240"/>
      <c r="V238" s="240"/>
      <c r="W238" s="240"/>
      <c r="X238" s="240"/>
      <c r="Y238" s="240"/>
      <c r="Z238" s="24"/>
      <c r="AA238" s="240"/>
      <c r="AB238" s="240"/>
      <c r="AC238" s="240"/>
      <c r="AD238" s="240"/>
      <c r="AE238" s="240"/>
      <c r="AF238" s="240"/>
    </row>
    <row r="239" spans="1:32" ht="12.75">
      <c r="A239" s="240"/>
      <c r="B239" s="23" t="s">
        <v>630</v>
      </c>
      <c r="C239" s="240"/>
      <c r="D239" s="240"/>
      <c r="E239" s="240"/>
      <c r="F239" s="24" t="s">
        <v>747</v>
      </c>
      <c r="G239" s="240"/>
      <c r="H239" s="24" t="s">
        <v>748</v>
      </c>
      <c r="I239" s="240"/>
      <c r="J239" s="240"/>
      <c r="K239" s="240"/>
      <c r="L239" s="240"/>
      <c r="M239" s="240"/>
      <c r="N239" s="240"/>
      <c r="O239" s="240"/>
      <c r="P239" s="24" t="s">
        <v>653</v>
      </c>
      <c r="Q239" s="240"/>
      <c r="R239" s="24" t="s">
        <v>677</v>
      </c>
      <c r="S239" s="240"/>
      <c r="T239" s="240"/>
      <c r="U239" s="240"/>
      <c r="V239" s="240"/>
      <c r="W239" s="240"/>
      <c r="X239" s="240"/>
      <c r="Y239" s="240"/>
      <c r="Z239" s="240"/>
      <c r="AA239" s="240"/>
      <c r="AB239" s="240"/>
      <c r="AC239" s="240"/>
      <c r="AD239" s="240"/>
      <c r="AE239" s="240"/>
      <c r="AF239" s="240"/>
    </row>
    <row r="240" spans="1:32" ht="12.75">
      <c r="A240" s="240"/>
      <c r="B240" s="24" t="s">
        <v>749</v>
      </c>
      <c r="C240" s="240"/>
      <c r="D240" s="240"/>
      <c r="E240" s="240"/>
      <c r="F240" s="24" t="s">
        <v>176</v>
      </c>
      <c r="G240" s="240"/>
      <c r="H240" s="24" t="s">
        <v>750</v>
      </c>
      <c r="I240" s="240"/>
      <c r="J240" s="240"/>
      <c r="K240" s="240"/>
      <c r="L240" s="240"/>
      <c r="M240" s="240"/>
      <c r="N240" s="240"/>
      <c r="O240" s="240"/>
      <c r="P240" s="24" t="s">
        <v>676</v>
      </c>
      <c r="Q240" s="240"/>
      <c r="R240" s="26" t="s">
        <v>751</v>
      </c>
      <c r="S240" s="240"/>
      <c r="T240" s="240"/>
      <c r="U240" s="240"/>
      <c r="V240" s="240"/>
      <c r="W240" s="240"/>
      <c r="X240" s="240"/>
      <c r="Y240" s="240"/>
      <c r="Z240" s="240"/>
      <c r="AA240" s="240"/>
      <c r="AB240" s="240"/>
      <c r="AC240" s="240"/>
      <c r="AD240" s="240"/>
      <c r="AE240" s="240"/>
      <c r="AF240" s="240"/>
    </row>
    <row r="241" spans="2:16" ht="12.75">
      <c r="B241" s="24" t="s">
        <v>752</v>
      </c>
      <c r="C241" s="240"/>
      <c r="D241" s="240"/>
      <c r="E241" s="240"/>
      <c r="F241" s="240"/>
      <c r="G241" s="240"/>
      <c r="H241" s="24" t="s">
        <v>753</v>
      </c>
      <c r="I241" s="240"/>
      <c r="J241" s="240"/>
      <c r="K241" s="240"/>
      <c r="L241" s="240"/>
      <c r="M241" s="240"/>
      <c r="N241" s="240"/>
      <c r="O241" s="240"/>
      <c r="P241" s="24" t="s">
        <v>681</v>
      </c>
    </row>
    <row r="242" spans="2:16" ht="12.75">
      <c r="B242" s="23" t="s">
        <v>754</v>
      </c>
      <c r="C242" s="240"/>
      <c r="D242" s="240"/>
      <c r="E242" s="240"/>
      <c r="F242" s="240"/>
      <c r="G242" s="240"/>
      <c r="H242" s="24" t="s">
        <v>755</v>
      </c>
      <c r="I242" s="240"/>
      <c r="J242" s="240"/>
      <c r="K242" s="240"/>
      <c r="L242" s="240"/>
      <c r="M242" s="240"/>
      <c r="N242" s="240"/>
      <c r="O242" s="240"/>
      <c r="P242" s="24" t="s">
        <v>682</v>
      </c>
    </row>
    <row r="243" spans="2:16" ht="12.75">
      <c r="B243" s="24" t="s">
        <v>756</v>
      </c>
      <c r="C243" s="240"/>
      <c r="D243" s="240"/>
      <c r="E243" s="240"/>
      <c r="F243" s="240"/>
      <c r="G243" s="240"/>
      <c r="H243" s="24" t="s">
        <v>757</v>
      </c>
      <c r="I243" s="240"/>
      <c r="J243" s="240"/>
      <c r="K243" s="240"/>
      <c r="L243" s="240"/>
      <c r="M243" s="240"/>
      <c r="N243" s="240"/>
      <c r="O243" s="240"/>
      <c r="P243" s="24" t="s">
        <v>758</v>
      </c>
    </row>
    <row r="244" spans="2:16" ht="12.75">
      <c r="B244" s="24" t="s">
        <v>759</v>
      </c>
      <c r="C244" s="240"/>
      <c r="D244" s="240"/>
      <c r="E244" s="240"/>
      <c r="F244" s="240"/>
      <c r="G244" s="240"/>
      <c r="H244" s="24" t="s">
        <v>760</v>
      </c>
      <c r="I244" s="240"/>
      <c r="J244" s="240"/>
      <c r="K244" s="240"/>
      <c r="L244" s="240"/>
      <c r="M244" s="240"/>
      <c r="N244" s="240"/>
      <c r="O244" s="240"/>
      <c r="P244" s="24" t="s">
        <v>633</v>
      </c>
    </row>
    <row r="245" spans="2:16" ht="12.75">
      <c r="B245" s="24" t="s">
        <v>761</v>
      </c>
      <c r="C245" s="240"/>
      <c r="D245" s="240"/>
      <c r="E245" s="240"/>
      <c r="F245" s="240"/>
      <c r="G245" s="240"/>
      <c r="H245" s="24" t="s">
        <v>762</v>
      </c>
      <c r="I245" s="240"/>
      <c r="J245" s="240"/>
      <c r="K245" s="240"/>
      <c r="L245" s="240"/>
      <c r="M245" s="240"/>
      <c r="N245" s="240"/>
      <c r="O245" s="240"/>
      <c r="P245" s="240"/>
    </row>
    <row r="246" spans="2:16" ht="12.75">
      <c r="B246" s="24" t="s">
        <v>763</v>
      </c>
      <c r="C246" s="240"/>
      <c r="D246" s="240"/>
      <c r="E246" s="240"/>
      <c r="F246" s="240"/>
      <c r="G246" s="240"/>
      <c r="H246" s="24" t="s">
        <v>764</v>
      </c>
      <c r="I246" s="240"/>
      <c r="J246" s="240"/>
      <c r="K246" s="240"/>
      <c r="L246" s="240"/>
      <c r="M246" s="240"/>
      <c r="N246" s="240"/>
      <c r="O246" s="240"/>
      <c r="P246" s="240"/>
    </row>
    <row r="247" spans="2:16" ht="12.75">
      <c r="B247" s="24" t="s">
        <v>765</v>
      </c>
      <c r="C247" s="240"/>
      <c r="D247" s="240"/>
      <c r="E247" s="240"/>
      <c r="F247" s="240"/>
      <c r="G247" s="240"/>
      <c r="H247" s="24" t="s">
        <v>766</v>
      </c>
      <c r="I247" s="240"/>
      <c r="J247" s="240"/>
      <c r="K247" s="240"/>
      <c r="L247" s="240"/>
      <c r="M247" s="240"/>
      <c r="N247" s="240"/>
      <c r="O247" s="240"/>
      <c r="P247" s="240"/>
    </row>
    <row r="248" spans="2:16" ht="12.75">
      <c r="B248" s="24" t="s">
        <v>767</v>
      </c>
      <c r="C248" s="240"/>
      <c r="D248" s="240"/>
      <c r="E248" s="240"/>
      <c r="F248" s="240"/>
      <c r="G248" s="240"/>
      <c r="H248" s="24" t="s">
        <v>768</v>
      </c>
      <c r="I248" s="240"/>
      <c r="J248" s="240"/>
      <c r="K248" s="240"/>
      <c r="L248" s="240"/>
      <c r="M248" s="240"/>
      <c r="N248" s="240"/>
      <c r="O248" s="240"/>
      <c r="P248" s="240"/>
    </row>
    <row r="249" spans="2:16" ht="12.75">
      <c r="B249" s="24" t="s">
        <v>769</v>
      </c>
      <c r="C249" s="240"/>
      <c r="D249" s="240"/>
      <c r="E249" s="240"/>
      <c r="F249" s="240"/>
      <c r="G249" s="240"/>
      <c r="H249" s="24" t="s">
        <v>770</v>
      </c>
      <c r="I249" s="240"/>
      <c r="J249" s="240"/>
      <c r="K249" s="240"/>
      <c r="L249" s="240"/>
      <c r="M249" s="240"/>
      <c r="N249" s="240"/>
      <c r="O249" s="240"/>
      <c r="P249" s="240"/>
    </row>
    <row r="250" spans="2:16" ht="12.75">
      <c r="B250" s="24" t="s">
        <v>771</v>
      </c>
      <c r="C250" s="240"/>
      <c r="D250" s="240"/>
      <c r="E250" s="240"/>
      <c r="F250" s="240"/>
      <c r="G250" s="240"/>
      <c r="H250" s="24" t="s">
        <v>772</v>
      </c>
      <c r="I250" s="240"/>
      <c r="J250" s="240"/>
      <c r="K250" s="240"/>
      <c r="L250" s="240"/>
      <c r="M250" s="240"/>
      <c r="N250" s="240"/>
      <c r="O250" s="240"/>
      <c r="P250" s="240"/>
    </row>
    <row r="251" spans="2:16" ht="12.75">
      <c r="B251" s="24" t="s">
        <v>773</v>
      </c>
      <c r="C251" s="240"/>
      <c r="D251" s="240"/>
      <c r="E251" s="240"/>
      <c r="F251" s="240"/>
      <c r="G251" s="240"/>
      <c r="H251" s="24" t="s">
        <v>774</v>
      </c>
      <c r="I251" s="240"/>
      <c r="J251" s="240"/>
      <c r="K251" s="240"/>
      <c r="L251" s="240"/>
      <c r="M251" s="240"/>
      <c r="N251" s="240"/>
      <c r="O251" s="240"/>
      <c r="P251" s="240"/>
    </row>
    <row r="252" spans="2:16" ht="12.75">
      <c r="B252" s="24" t="s">
        <v>775</v>
      </c>
      <c r="C252" s="240"/>
      <c r="D252" s="240"/>
      <c r="E252" s="240"/>
      <c r="F252" s="240"/>
      <c r="G252" s="240"/>
      <c r="H252" s="24" t="s">
        <v>776</v>
      </c>
      <c r="I252" s="240"/>
      <c r="J252" s="240"/>
      <c r="K252" s="240"/>
      <c r="L252" s="240"/>
      <c r="M252" s="240"/>
      <c r="N252" s="240"/>
      <c r="O252" s="240"/>
      <c r="P252" s="240"/>
    </row>
    <row r="253" spans="2:16" ht="12.75">
      <c r="B253" s="24" t="s">
        <v>777</v>
      </c>
      <c r="C253" s="240"/>
      <c r="D253" s="240"/>
      <c r="E253" s="240"/>
      <c r="F253" s="240"/>
      <c r="G253" s="240"/>
      <c r="H253" s="24" t="s">
        <v>778</v>
      </c>
      <c r="I253" s="240"/>
      <c r="J253" s="240"/>
      <c r="K253" s="240"/>
      <c r="L253" s="240"/>
      <c r="M253" s="240"/>
      <c r="N253" s="240"/>
      <c r="O253" s="240"/>
      <c r="P253" s="240"/>
    </row>
    <row r="254" spans="2:16" ht="12.75">
      <c r="B254" s="24" t="s">
        <v>779</v>
      </c>
      <c r="C254" s="240"/>
      <c r="D254" s="240"/>
      <c r="E254" s="240"/>
      <c r="F254" s="240"/>
      <c r="G254" s="240"/>
      <c r="H254" s="24" t="s">
        <v>780</v>
      </c>
      <c r="I254" s="240"/>
      <c r="J254" s="240"/>
      <c r="K254" s="240"/>
      <c r="L254" s="240"/>
      <c r="M254" s="240"/>
      <c r="N254" s="240"/>
      <c r="O254" s="240"/>
      <c r="P254" s="240"/>
    </row>
    <row r="255" spans="2:16" ht="12.75">
      <c r="B255" s="24" t="s">
        <v>781</v>
      </c>
      <c r="C255" s="240"/>
      <c r="D255" s="240"/>
      <c r="E255" s="240"/>
      <c r="F255" s="240"/>
      <c r="G255" s="240"/>
      <c r="H255" s="24" t="s">
        <v>782</v>
      </c>
      <c r="I255" s="240"/>
      <c r="J255" s="240"/>
      <c r="K255" s="240"/>
      <c r="L255" s="240"/>
      <c r="M255" s="240"/>
      <c r="N255" s="240"/>
      <c r="O255" s="240"/>
      <c r="P255" s="240"/>
    </row>
    <row r="256" spans="2:16" ht="12.75">
      <c r="B256" s="23" t="s">
        <v>783</v>
      </c>
      <c r="C256" s="240"/>
      <c r="D256" s="240"/>
      <c r="E256" s="240"/>
      <c r="F256" s="240"/>
      <c r="G256" s="240"/>
      <c r="H256" s="24" t="s">
        <v>784</v>
      </c>
      <c r="I256" s="240"/>
      <c r="J256" s="240"/>
      <c r="K256" s="240"/>
      <c r="L256" s="240"/>
      <c r="M256" s="240"/>
      <c r="N256" s="240"/>
      <c r="O256" s="240"/>
      <c r="P256" s="240"/>
    </row>
    <row r="257" spans="2:8" ht="12.75">
      <c r="B257" s="24" t="s">
        <v>785</v>
      </c>
      <c r="C257" s="240"/>
      <c r="D257" s="240"/>
      <c r="E257" s="240"/>
      <c r="F257" s="240"/>
      <c r="G257" s="240"/>
      <c r="H257" s="24" t="s">
        <v>786</v>
      </c>
    </row>
    <row r="258" spans="2:8" ht="12.75">
      <c r="B258" s="24" t="s">
        <v>787</v>
      </c>
      <c r="C258" s="240"/>
      <c r="D258" s="240"/>
      <c r="E258" s="240"/>
      <c r="F258" s="240"/>
      <c r="G258" s="240"/>
      <c r="H258" s="24" t="s">
        <v>788</v>
      </c>
    </row>
    <row r="259" spans="2:8" ht="12.75">
      <c r="B259" s="24" t="s">
        <v>789</v>
      </c>
      <c r="C259" s="240"/>
      <c r="D259" s="240"/>
      <c r="E259" s="240"/>
      <c r="F259" s="240"/>
      <c r="G259" s="240"/>
      <c r="H259" s="24" t="s">
        <v>790</v>
      </c>
    </row>
    <row r="260" spans="2:8" ht="12.75">
      <c r="B260" s="24" t="s">
        <v>791</v>
      </c>
      <c r="C260" s="240"/>
      <c r="D260" s="240"/>
      <c r="E260" s="240"/>
      <c r="F260" s="240"/>
      <c r="G260" s="240"/>
      <c r="H260" s="24" t="s">
        <v>792</v>
      </c>
    </row>
    <row r="261" spans="2:8" ht="12.75">
      <c r="B261" s="24" t="s">
        <v>793</v>
      </c>
      <c r="C261" s="240"/>
      <c r="D261" s="240"/>
      <c r="E261" s="240"/>
      <c r="F261" s="240"/>
      <c r="G261" s="240"/>
      <c r="H261" s="24" t="s">
        <v>794</v>
      </c>
    </row>
    <row r="262" spans="2:8" ht="12.75">
      <c r="B262" s="24" t="s">
        <v>795</v>
      </c>
      <c r="C262" s="240"/>
      <c r="D262" s="240"/>
      <c r="E262" s="240"/>
      <c r="F262" s="240"/>
      <c r="G262" s="240"/>
      <c r="H262" s="24" t="s">
        <v>633</v>
      </c>
    </row>
    <row r="263" spans="2:8" ht="12.75">
      <c r="B263" s="23" t="s">
        <v>796</v>
      </c>
      <c r="C263" s="240"/>
      <c r="D263" s="240"/>
      <c r="E263" s="240"/>
      <c r="F263" s="240"/>
      <c r="G263" s="240"/>
      <c r="H263" s="26" t="s">
        <v>797</v>
      </c>
    </row>
    <row r="264" spans="2:8" ht="12.75">
      <c r="B264" s="24" t="s">
        <v>798</v>
      </c>
      <c r="C264" s="240"/>
      <c r="D264" s="240"/>
      <c r="E264" s="240"/>
      <c r="F264" s="240"/>
      <c r="G264" s="240"/>
      <c r="H264" s="240"/>
    </row>
    <row r="265" spans="2:8" ht="12.75">
      <c r="B265" s="24" t="s">
        <v>799</v>
      </c>
      <c r="C265" s="240"/>
      <c r="D265" s="240"/>
      <c r="E265" s="240"/>
      <c r="F265" s="240"/>
      <c r="G265" s="240"/>
      <c r="H265" s="240"/>
    </row>
    <row r="266" spans="2:8" ht="12.75">
      <c r="B266" s="24" t="s">
        <v>800</v>
      </c>
      <c r="C266" s="240"/>
      <c r="D266" s="240"/>
      <c r="E266" s="240"/>
      <c r="F266" s="240"/>
      <c r="G266" s="240"/>
      <c r="H266" s="240"/>
    </row>
    <row r="267" spans="2:8" ht="12.75">
      <c r="B267" s="24" t="s">
        <v>801</v>
      </c>
      <c r="C267" s="240"/>
      <c r="D267" s="240"/>
      <c r="E267" s="240"/>
      <c r="F267" s="240"/>
      <c r="G267" s="240"/>
      <c r="H267" s="240"/>
    </row>
    <row r="268" spans="2:8" ht="12.75">
      <c r="B268" s="24" t="s">
        <v>802</v>
      </c>
      <c r="C268" s="240"/>
      <c r="D268" s="240"/>
      <c r="E268" s="240"/>
      <c r="F268" s="240"/>
      <c r="G268" s="240"/>
      <c r="H268" s="240"/>
    </row>
    <row r="269" spans="2:8" ht="12.75">
      <c r="B269" s="24" t="s">
        <v>803</v>
      </c>
      <c r="C269" s="240"/>
      <c r="D269" s="240"/>
      <c r="E269" s="240"/>
      <c r="F269" s="240"/>
      <c r="G269" s="240"/>
      <c r="H269" s="240"/>
    </row>
    <row r="270" spans="2:8" ht="12.75">
      <c r="B270" s="24" t="s">
        <v>804</v>
      </c>
      <c r="C270" s="240"/>
      <c r="D270" s="240"/>
      <c r="E270" s="240"/>
      <c r="F270" s="240"/>
      <c r="G270" s="240"/>
      <c r="H270" s="240"/>
    </row>
    <row r="271" spans="2:8" ht="12.75">
      <c r="B271" s="24" t="s">
        <v>805</v>
      </c>
      <c r="C271" s="240"/>
      <c r="D271" s="240"/>
      <c r="E271" s="240"/>
      <c r="F271" s="240"/>
      <c r="G271" s="240"/>
      <c r="H271" s="240"/>
    </row>
    <row r="272" spans="2:8" ht="12.75">
      <c r="B272" s="24" t="s">
        <v>806</v>
      </c>
      <c r="C272" s="240"/>
      <c r="D272" s="240"/>
      <c r="E272" s="240"/>
      <c r="F272" s="240"/>
      <c r="G272" s="240"/>
      <c r="H272" s="240"/>
    </row>
    <row r="273" spans="1:2" ht="12.75">
      <c r="A273" s="240"/>
      <c r="B273" s="24" t="s">
        <v>807</v>
      </c>
    </row>
    <row r="274" spans="1:2" ht="12.75">
      <c r="A274" s="240"/>
      <c r="B274" s="24" t="s">
        <v>808</v>
      </c>
    </row>
    <row r="275" spans="1:2" ht="12.75">
      <c r="A275" s="240"/>
      <c r="B275" s="23" t="s">
        <v>809</v>
      </c>
    </row>
    <row r="276" spans="1:2" ht="12.75">
      <c r="A276" s="240"/>
      <c r="B276" s="24" t="s">
        <v>810</v>
      </c>
    </row>
    <row r="277" spans="1:2" ht="12.75">
      <c r="A277" s="240"/>
      <c r="B277" s="24" t="s">
        <v>811</v>
      </c>
    </row>
    <row r="278" spans="1:2" ht="12.75">
      <c r="A278" s="240"/>
      <c r="B278" s="24" t="s">
        <v>812</v>
      </c>
    </row>
    <row r="279" spans="1:2" ht="12.75">
      <c r="A279" s="240"/>
      <c r="B279" s="24" t="s">
        <v>813</v>
      </c>
    </row>
    <row r="280" spans="1:2" ht="12.75">
      <c r="A280" s="240"/>
      <c r="B280" s="24" t="s">
        <v>814</v>
      </c>
    </row>
    <row r="281" spans="1:2" ht="12.75">
      <c r="A281" s="240"/>
      <c r="B281" s="24" t="s">
        <v>815</v>
      </c>
    </row>
    <row r="282" spans="1:2" ht="12.75">
      <c r="A282" s="240"/>
      <c r="B282" s="24" t="s">
        <v>816</v>
      </c>
    </row>
    <row r="283" spans="1:2" ht="12.75">
      <c r="A283" s="240"/>
      <c r="B283" s="24" t="s">
        <v>817</v>
      </c>
    </row>
    <row r="284" spans="1:2" ht="12.75">
      <c r="A284" s="240"/>
      <c r="B284" s="24" t="s">
        <v>818</v>
      </c>
    </row>
    <row r="285" spans="1:2" ht="12.75">
      <c r="A285" s="240"/>
      <c r="B285" s="24" t="s">
        <v>633</v>
      </c>
    </row>
    <row r="286" spans="1:2" ht="12.75">
      <c r="A286" s="240"/>
      <c r="B286" s="24" t="s">
        <v>819</v>
      </c>
    </row>
    <row r="288" s="37" customFormat="1" ht="11.25">
      <c r="A288" s="37" t="s">
        <v>820</v>
      </c>
    </row>
    <row r="290" spans="2:34" ht="12.75">
      <c r="B290" s="25" t="s">
        <v>821</v>
      </c>
      <c r="C290" s="240"/>
      <c r="D290" s="25" t="s">
        <v>822</v>
      </c>
      <c r="E290" s="240"/>
      <c r="F290" s="25" t="s">
        <v>823</v>
      </c>
      <c r="G290" s="240"/>
      <c r="H290" s="25" t="s">
        <v>824</v>
      </c>
      <c r="I290" s="240"/>
      <c r="J290" s="25" t="s">
        <v>825</v>
      </c>
      <c r="K290" s="240"/>
      <c r="L290" s="25" t="s">
        <v>826</v>
      </c>
      <c r="M290" s="240"/>
      <c r="N290" s="25" t="s">
        <v>827</v>
      </c>
      <c r="O290" s="240"/>
      <c r="P290" s="25" t="s">
        <v>828</v>
      </c>
      <c r="Q290" s="240"/>
      <c r="R290" s="25" t="s">
        <v>829</v>
      </c>
      <c r="S290" s="240"/>
      <c r="T290" s="25" t="s">
        <v>830</v>
      </c>
      <c r="U290" s="240"/>
      <c r="V290" s="25" t="s">
        <v>831</v>
      </c>
      <c r="W290" s="240"/>
      <c r="X290" s="25" t="s">
        <v>832</v>
      </c>
      <c r="Y290" s="240"/>
      <c r="Z290" s="25" t="s">
        <v>833</v>
      </c>
      <c r="AA290" s="240"/>
      <c r="AB290" s="25" t="s">
        <v>834</v>
      </c>
      <c r="AC290" s="240"/>
      <c r="AD290" s="25" t="s">
        <v>835</v>
      </c>
      <c r="AE290" s="240"/>
      <c r="AF290" s="25" t="s">
        <v>836</v>
      </c>
      <c r="AG290" s="240"/>
      <c r="AH290" s="25" t="s">
        <v>837</v>
      </c>
    </row>
    <row r="291" spans="2:34" ht="12.75">
      <c r="B291" s="24" t="s">
        <v>718</v>
      </c>
      <c r="C291" s="240"/>
      <c r="D291" s="24" t="s">
        <v>838</v>
      </c>
      <c r="E291" s="240"/>
      <c r="F291" s="24" t="s">
        <v>839</v>
      </c>
      <c r="G291" s="240"/>
      <c r="H291" s="24" t="s">
        <v>632</v>
      </c>
      <c r="I291" s="240"/>
      <c r="J291" s="24" t="s">
        <v>721</v>
      </c>
      <c r="K291" s="240"/>
      <c r="L291" s="24" t="s">
        <v>646</v>
      </c>
      <c r="M291" s="240"/>
      <c r="N291" s="24" t="s">
        <v>635</v>
      </c>
      <c r="O291" s="240"/>
      <c r="P291" s="24" t="s">
        <v>840</v>
      </c>
      <c r="Q291" s="240"/>
      <c r="R291" s="24" t="s">
        <v>631</v>
      </c>
      <c r="S291" s="240"/>
      <c r="T291" s="24" t="s">
        <v>632</v>
      </c>
      <c r="U291" s="240"/>
      <c r="V291" s="24" t="s">
        <v>838</v>
      </c>
      <c r="W291" s="240"/>
      <c r="X291" s="24" t="s">
        <v>839</v>
      </c>
      <c r="Y291" s="240"/>
      <c r="Z291" s="24" t="s">
        <v>632</v>
      </c>
      <c r="AA291" s="240"/>
      <c r="AB291" s="24" t="s">
        <v>841</v>
      </c>
      <c r="AC291" s="240"/>
      <c r="AD291" s="24" t="s">
        <v>632</v>
      </c>
      <c r="AE291" s="240"/>
      <c r="AF291" s="24" t="s">
        <v>635</v>
      </c>
      <c r="AG291" s="240"/>
      <c r="AH291" s="24" t="s">
        <v>644</v>
      </c>
    </row>
    <row r="292" spans="2:34" ht="12.75">
      <c r="B292" s="24" t="s">
        <v>725</v>
      </c>
      <c r="C292" s="240"/>
      <c r="D292" s="24" t="s">
        <v>842</v>
      </c>
      <c r="E292" s="240"/>
      <c r="F292" s="240"/>
      <c r="G292" s="240"/>
      <c r="H292" s="24" t="s">
        <v>646</v>
      </c>
      <c r="I292" s="240"/>
      <c r="J292" s="24" t="s">
        <v>728</v>
      </c>
      <c r="K292" s="240"/>
      <c r="L292" s="24" t="s">
        <v>843</v>
      </c>
      <c r="M292" s="240"/>
      <c r="N292" s="24" t="s">
        <v>648</v>
      </c>
      <c r="O292" s="240"/>
      <c r="P292" s="24" t="s">
        <v>722</v>
      </c>
      <c r="Q292" s="240"/>
      <c r="R292" s="24" t="s">
        <v>643</v>
      </c>
      <c r="S292" s="240"/>
      <c r="T292" s="24" t="s">
        <v>644</v>
      </c>
      <c r="U292" s="240"/>
      <c r="V292" s="24" t="s">
        <v>842</v>
      </c>
      <c r="W292" s="240"/>
      <c r="X292" s="240"/>
      <c r="Y292" s="240"/>
      <c r="Z292" s="24" t="s">
        <v>646</v>
      </c>
      <c r="AA292" s="240"/>
      <c r="AB292" s="24" t="s">
        <v>844</v>
      </c>
      <c r="AC292" s="240"/>
      <c r="AD292" s="24" t="s">
        <v>646</v>
      </c>
      <c r="AE292" s="240"/>
      <c r="AF292" s="24" t="s">
        <v>648</v>
      </c>
      <c r="AG292" s="240"/>
      <c r="AH292" s="24" t="s">
        <v>632</v>
      </c>
    </row>
    <row r="293" spans="2:34" ht="12.75">
      <c r="B293" s="24" t="s">
        <v>732</v>
      </c>
      <c r="C293" s="240"/>
      <c r="D293" s="24" t="s">
        <v>845</v>
      </c>
      <c r="E293" s="240"/>
      <c r="F293" s="240"/>
      <c r="G293" s="240"/>
      <c r="H293" s="24" t="s">
        <v>656</v>
      </c>
      <c r="I293" s="240"/>
      <c r="J293" s="24" t="s">
        <v>735</v>
      </c>
      <c r="K293" s="240"/>
      <c r="L293" s="240"/>
      <c r="M293" s="240"/>
      <c r="N293" s="24" t="s">
        <v>659</v>
      </c>
      <c r="O293" s="240"/>
      <c r="P293" s="24" t="s">
        <v>736</v>
      </c>
      <c r="Q293" s="240"/>
      <c r="R293" s="24" t="s">
        <v>654</v>
      </c>
      <c r="S293" s="240"/>
      <c r="T293" s="240"/>
      <c r="U293" s="240"/>
      <c r="V293" s="24" t="s">
        <v>845</v>
      </c>
      <c r="W293" s="240"/>
      <c r="X293" s="240"/>
      <c r="Y293" s="240"/>
      <c r="Z293" s="24" t="s">
        <v>656</v>
      </c>
      <c r="AA293" s="240"/>
      <c r="AB293" s="24" t="s">
        <v>802</v>
      </c>
      <c r="AC293" s="240"/>
      <c r="AD293" s="24" t="s">
        <v>658</v>
      </c>
      <c r="AE293" s="240"/>
      <c r="AF293" s="24" t="s">
        <v>659</v>
      </c>
      <c r="AG293" s="240"/>
      <c r="AH293" s="240"/>
    </row>
    <row r="294" spans="2:34" ht="12.75">
      <c r="B294" s="24" t="s">
        <v>739</v>
      </c>
      <c r="C294" s="240"/>
      <c r="D294" s="24" t="s">
        <v>846</v>
      </c>
      <c r="E294" s="240"/>
      <c r="F294" s="240"/>
      <c r="G294" s="240"/>
      <c r="H294" s="240"/>
      <c r="I294" s="240"/>
      <c r="J294" s="240"/>
      <c r="K294" s="240"/>
      <c r="L294" s="240"/>
      <c r="M294" s="240"/>
      <c r="N294" s="24" t="s">
        <v>667</v>
      </c>
      <c r="O294" s="240"/>
      <c r="P294" s="24" t="s">
        <v>847</v>
      </c>
      <c r="Q294" s="240"/>
      <c r="R294" s="24" t="s">
        <v>664</v>
      </c>
      <c r="S294" s="240"/>
      <c r="T294" s="240"/>
      <c r="U294" s="240"/>
      <c r="V294" s="24" t="s">
        <v>846</v>
      </c>
      <c r="W294" s="240"/>
      <c r="X294" s="240"/>
      <c r="Y294" s="240"/>
      <c r="Z294" s="240"/>
      <c r="AA294" s="240"/>
      <c r="AB294" s="24" t="s">
        <v>848</v>
      </c>
      <c r="AC294" s="240"/>
      <c r="AD294" s="240"/>
      <c r="AE294" s="240"/>
      <c r="AF294" s="24" t="s">
        <v>667</v>
      </c>
      <c r="AG294" s="240"/>
      <c r="AH294" s="240"/>
    </row>
    <row r="295" spans="2:34" ht="12.75">
      <c r="B295" s="24" t="s">
        <v>743</v>
      </c>
      <c r="C295" s="240"/>
      <c r="D295" s="24" t="s">
        <v>849</v>
      </c>
      <c r="E295" s="240"/>
      <c r="F295" s="240"/>
      <c r="G295" s="240"/>
      <c r="H295" s="240"/>
      <c r="I295" s="240"/>
      <c r="J295" s="240"/>
      <c r="K295" s="240"/>
      <c r="L295" s="240"/>
      <c r="M295" s="240"/>
      <c r="N295" s="240"/>
      <c r="O295" s="240"/>
      <c r="P295" s="24" t="s">
        <v>850</v>
      </c>
      <c r="Q295" s="240"/>
      <c r="R295" s="24" t="s">
        <v>671</v>
      </c>
      <c r="S295" s="240"/>
      <c r="T295" s="240"/>
      <c r="U295" s="240"/>
      <c r="V295" s="24" t="s">
        <v>849</v>
      </c>
      <c r="W295" s="240"/>
      <c r="X295" s="240"/>
      <c r="Y295" s="240"/>
      <c r="Z295" s="240"/>
      <c r="AA295" s="240"/>
      <c r="AB295" s="24" t="s">
        <v>633</v>
      </c>
      <c r="AC295" s="240"/>
      <c r="AD295" s="240"/>
      <c r="AE295" s="240"/>
      <c r="AF295" s="240"/>
      <c r="AG295" s="240"/>
      <c r="AH295" s="240"/>
    </row>
    <row r="296" spans="2:34" ht="12.75">
      <c r="B296" s="23" t="s">
        <v>630</v>
      </c>
      <c r="C296" s="240"/>
      <c r="D296" s="24" t="s">
        <v>851</v>
      </c>
      <c r="E296" s="240"/>
      <c r="F296" s="240"/>
      <c r="G296" s="240"/>
      <c r="H296" s="240"/>
      <c r="I296" s="240"/>
      <c r="J296" s="240"/>
      <c r="K296" s="240"/>
      <c r="L296" s="240"/>
      <c r="M296" s="240"/>
      <c r="N296" s="240"/>
      <c r="O296" s="240"/>
      <c r="P296" s="24" t="s">
        <v>653</v>
      </c>
      <c r="Q296" s="240"/>
      <c r="R296" s="24" t="s">
        <v>677</v>
      </c>
      <c r="S296" s="240"/>
      <c r="T296" s="240"/>
      <c r="U296" s="240"/>
      <c r="V296" s="24" t="s">
        <v>851</v>
      </c>
      <c r="W296" s="240"/>
      <c r="X296" s="240"/>
      <c r="Y296" s="240"/>
      <c r="Z296" s="240"/>
      <c r="AA296" s="240"/>
      <c r="AB296" s="240"/>
      <c r="AC296" s="240"/>
      <c r="AD296" s="240"/>
      <c r="AE296" s="240"/>
      <c r="AF296" s="240"/>
      <c r="AG296" s="240"/>
      <c r="AH296" s="240"/>
    </row>
    <row r="297" spans="2:34" ht="12.75">
      <c r="B297" s="24" t="s">
        <v>749</v>
      </c>
      <c r="C297" s="240"/>
      <c r="D297" s="24" t="s">
        <v>852</v>
      </c>
      <c r="E297" s="240"/>
      <c r="F297" s="240"/>
      <c r="G297" s="240"/>
      <c r="H297" s="240"/>
      <c r="I297" s="240"/>
      <c r="J297" s="240"/>
      <c r="K297" s="240"/>
      <c r="L297" s="240"/>
      <c r="M297" s="240"/>
      <c r="N297" s="240"/>
      <c r="O297" s="240"/>
      <c r="P297" s="24" t="s">
        <v>676</v>
      </c>
      <c r="Q297" s="240"/>
      <c r="R297" s="26" t="s">
        <v>682</v>
      </c>
      <c r="S297" s="240"/>
      <c r="T297" s="240"/>
      <c r="U297" s="240"/>
      <c r="V297" s="24" t="s">
        <v>852</v>
      </c>
      <c r="W297" s="240"/>
      <c r="X297" s="240"/>
      <c r="Y297" s="240"/>
      <c r="Z297" s="240"/>
      <c r="AA297" s="240"/>
      <c r="AB297" s="240"/>
      <c r="AC297" s="240"/>
      <c r="AD297" s="240"/>
      <c r="AE297" s="240"/>
      <c r="AF297" s="240"/>
      <c r="AG297" s="240"/>
      <c r="AH297" s="240"/>
    </row>
    <row r="298" spans="2:34" ht="12.75">
      <c r="B298" s="24" t="s">
        <v>752</v>
      </c>
      <c r="C298" s="240"/>
      <c r="D298" s="24" t="s">
        <v>853</v>
      </c>
      <c r="E298" s="240"/>
      <c r="F298" s="240"/>
      <c r="G298" s="240"/>
      <c r="H298" s="240"/>
      <c r="I298" s="240"/>
      <c r="J298" s="240"/>
      <c r="K298" s="240"/>
      <c r="L298" s="240"/>
      <c r="M298" s="240"/>
      <c r="N298" s="240"/>
      <c r="O298" s="240"/>
      <c r="P298" s="24" t="s">
        <v>681</v>
      </c>
      <c r="Q298" s="240"/>
      <c r="R298" s="240"/>
      <c r="S298" s="240"/>
      <c r="T298" s="240"/>
      <c r="U298" s="240"/>
      <c r="V298" s="24" t="s">
        <v>854</v>
      </c>
      <c r="W298" s="240"/>
      <c r="X298" s="240"/>
      <c r="Y298" s="240"/>
      <c r="Z298" s="25" t="s">
        <v>855</v>
      </c>
      <c r="AA298" s="240"/>
      <c r="AB298" s="240"/>
      <c r="AC298" s="240"/>
      <c r="AD298" s="240"/>
      <c r="AE298" s="240"/>
      <c r="AF298" s="240"/>
      <c r="AG298" s="240"/>
      <c r="AH298" s="240"/>
    </row>
    <row r="299" spans="2:34" ht="12.75">
      <c r="B299" s="23" t="s">
        <v>754</v>
      </c>
      <c r="C299" s="240"/>
      <c r="D299" s="24" t="s">
        <v>856</v>
      </c>
      <c r="E299" s="240"/>
      <c r="F299" s="240"/>
      <c r="G299" s="240"/>
      <c r="H299" s="240"/>
      <c r="I299" s="240"/>
      <c r="J299" s="240"/>
      <c r="K299" s="240"/>
      <c r="L299" s="240"/>
      <c r="M299" s="240"/>
      <c r="N299" s="240"/>
      <c r="O299" s="240"/>
      <c r="P299" s="24" t="s">
        <v>686</v>
      </c>
      <c r="Q299" s="240"/>
      <c r="R299" s="240"/>
      <c r="S299" s="240"/>
      <c r="T299" s="240"/>
      <c r="U299" s="240"/>
      <c r="V299" s="24" t="s">
        <v>853</v>
      </c>
      <c r="W299" s="240"/>
      <c r="X299" s="240"/>
      <c r="Y299" s="240"/>
      <c r="Z299" s="34">
        <v>0</v>
      </c>
      <c r="AA299" s="240"/>
      <c r="AB299" s="240"/>
      <c r="AC299" s="240"/>
      <c r="AD299" s="240"/>
      <c r="AE299" s="240"/>
      <c r="AF299" s="240"/>
      <c r="AG299" s="240"/>
      <c r="AH299" s="240"/>
    </row>
    <row r="300" spans="2:34" ht="12.75">
      <c r="B300" s="24" t="s">
        <v>756</v>
      </c>
      <c r="C300" s="240"/>
      <c r="D300" s="24" t="s">
        <v>857</v>
      </c>
      <c r="E300" s="240"/>
      <c r="F300" s="240"/>
      <c r="G300" s="240"/>
      <c r="H300" s="240"/>
      <c r="I300" s="240"/>
      <c r="J300" s="240"/>
      <c r="K300" s="240"/>
      <c r="L300" s="240"/>
      <c r="M300" s="240"/>
      <c r="N300" s="240"/>
      <c r="O300" s="240"/>
      <c r="P300" s="24" t="s">
        <v>682</v>
      </c>
      <c r="Q300" s="240"/>
      <c r="R300" s="240"/>
      <c r="S300" s="240"/>
      <c r="T300" s="240"/>
      <c r="U300" s="240"/>
      <c r="V300" s="24" t="s">
        <v>856</v>
      </c>
      <c r="W300" s="240"/>
      <c r="X300" s="240"/>
      <c r="Y300" s="240"/>
      <c r="Z300" s="24" t="s">
        <v>858</v>
      </c>
      <c r="AA300" s="240"/>
      <c r="AB300" s="240"/>
      <c r="AC300" s="240"/>
      <c r="AD300" s="240"/>
      <c r="AE300" s="240"/>
      <c r="AF300" s="240"/>
      <c r="AG300" s="240"/>
      <c r="AH300" s="240"/>
    </row>
    <row r="301" spans="2:34" ht="12.75">
      <c r="B301" s="24" t="s">
        <v>759</v>
      </c>
      <c r="C301" s="240"/>
      <c r="D301" s="24" t="s">
        <v>859</v>
      </c>
      <c r="E301" s="240"/>
      <c r="F301" s="240"/>
      <c r="G301" s="240"/>
      <c r="H301" s="240"/>
      <c r="I301" s="240"/>
      <c r="J301" s="240"/>
      <c r="K301" s="240"/>
      <c r="L301" s="240"/>
      <c r="M301" s="240"/>
      <c r="N301" s="240"/>
      <c r="O301" s="240"/>
      <c r="P301" s="24" t="s">
        <v>758</v>
      </c>
      <c r="Q301" s="240"/>
      <c r="R301" s="240"/>
      <c r="S301" s="240"/>
      <c r="T301" s="240"/>
      <c r="U301" s="240"/>
      <c r="V301" s="24" t="s">
        <v>857</v>
      </c>
      <c r="W301" s="240"/>
      <c r="X301" s="240"/>
      <c r="Y301" s="240"/>
      <c r="Z301" s="24" t="s">
        <v>860</v>
      </c>
      <c r="AA301" s="240"/>
      <c r="AB301" s="240"/>
      <c r="AC301" s="240"/>
      <c r="AD301" s="240"/>
      <c r="AE301" s="240"/>
      <c r="AF301" s="240"/>
      <c r="AG301" s="240"/>
      <c r="AH301" s="240"/>
    </row>
    <row r="302" spans="2:34" ht="12.75">
      <c r="B302" s="24" t="s">
        <v>761</v>
      </c>
      <c r="C302" s="240"/>
      <c r="D302" s="24" t="s">
        <v>861</v>
      </c>
      <c r="E302" s="240"/>
      <c r="F302" s="240"/>
      <c r="G302" s="240"/>
      <c r="H302" s="240"/>
      <c r="I302" s="240"/>
      <c r="J302" s="240"/>
      <c r="K302" s="240"/>
      <c r="L302" s="240"/>
      <c r="M302" s="240"/>
      <c r="N302" s="240"/>
      <c r="O302" s="240"/>
      <c r="P302" s="24" t="s">
        <v>862</v>
      </c>
      <c r="Q302" s="240"/>
      <c r="R302" s="240"/>
      <c r="S302" s="240"/>
      <c r="T302" s="240"/>
      <c r="U302" s="240"/>
      <c r="V302" s="24" t="s">
        <v>859</v>
      </c>
      <c r="W302" s="240"/>
      <c r="X302" s="240"/>
      <c r="Y302" s="240"/>
      <c r="Z302" s="24" t="s">
        <v>863</v>
      </c>
      <c r="AA302" s="240"/>
      <c r="AB302" s="240"/>
      <c r="AC302" s="240"/>
      <c r="AD302" s="240"/>
      <c r="AE302" s="240"/>
      <c r="AF302" s="240"/>
      <c r="AG302" s="240"/>
      <c r="AH302" s="240"/>
    </row>
    <row r="303" spans="2:34" ht="12.75">
      <c r="B303" s="24" t="s">
        <v>763</v>
      </c>
      <c r="C303" s="240"/>
      <c r="D303" s="24" t="s">
        <v>864</v>
      </c>
      <c r="E303" s="240"/>
      <c r="F303" s="240"/>
      <c r="G303" s="240"/>
      <c r="H303" s="240"/>
      <c r="I303" s="240"/>
      <c r="J303" s="240"/>
      <c r="K303" s="240"/>
      <c r="L303" s="240"/>
      <c r="M303" s="240"/>
      <c r="N303" s="240"/>
      <c r="O303" s="240"/>
      <c r="P303" s="24" t="s">
        <v>633</v>
      </c>
      <c r="Q303" s="240"/>
      <c r="R303" s="240"/>
      <c r="S303" s="240"/>
      <c r="T303" s="240"/>
      <c r="U303" s="240"/>
      <c r="V303" s="24" t="s">
        <v>861</v>
      </c>
      <c r="W303" s="240"/>
      <c r="X303" s="240"/>
      <c r="Y303" s="240"/>
      <c r="Z303" s="24" t="s">
        <v>865</v>
      </c>
      <c r="AA303" s="240"/>
      <c r="AB303" s="240"/>
      <c r="AC303" s="240"/>
      <c r="AD303" s="240"/>
      <c r="AE303" s="240"/>
      <c r="AF303" s="240"/>
      <c r="AG303" s="240"/>
      <c r="AH303" s="240"/>
    </row>
    <row r="304" spans="2:34" ht="12.75">
      <c r="B304" s="24" t="s">
        <v>765</v>
      </c>
      <c r="C304" s="240"/>
      <c r="D304" s="24" t="s">
        <v>866</v>
      </c>
      <c r="E304" s="240"/>
      <c r="F304" s="240"/>
      <c r="G304" s="240"/>
      <c r="H304" s="240"/>
      <c r="I304" s="240"/>
      <c r="J304" s="240"/>
      <c r="K304" s="240"/>
      <c r="L304" s="240"/>
      <c r="M304" s="240"/>
      <c r="N304" s="240"/>
      <c r="O304" s="240"/>
      <c r="P304" s="240"/>
      <c r="Q304" s="240"/>
      <c r="R304" s="240"/>
      <c r="S304" s="240"/>
      <c r="T304" s="240"/>
      <c r="U304" s="240"/>
      <c r="V304" s="24" t="s">
        <v>864</v>
      </c>
      <c r="W304" s="240"/>
      <c r="X304" s="240"/>
      <c r="Y304" s="240"/>
      <c r="Z304" s="24" t="s">
        <v>867</v>
      </c>
      <c r="AA304" s="240"/>
      <c r="AB304" s="240"/>
      <c r="AC304" s="240"/>
      <c r="AD304" s="240"/>
      <c r="AE304" s="240"/>
      <c r="AF304" s="240"/>
      <c r="AG304" s="240"/>
      <c r="AH304" s="240"/>
    </row>
    <row r="305" spans="2:26" ht="12.75">
      <c r="B305" s="24" t="s">
        <v>767</v>
      </c>
      <c r="C305" s="240"/>
      <c r="D305" s="24" t="s">
        <v>868</v>
      </c>
      <c r="E305" s="240"/>
      <c r="F305" s="240"/>
      <c r="G305" s="240"/>
      <c r="H305" s="240"/>
      <c r="I305" s="240"/>
      <c r="J305" s="240"/>
      <c r="K305" s="240"/>
      <c r="L305" s="240"/>
      <c r="M305" s="240"/>
      <c r="N305" s="240"/>
      <c r="O305" s="240"/>
      <c r="P305" s="240"/>
      <c r="Q305" s="240"/>
      <c r="R305" s="240"/>
      <c r="S305" s="240"/>
      <c r="T305" s="240"/>
      <c r="U305" s="240"/>
      <c r="V305" s="24" t="s">
        <v>866</v>
      </c>
      <c r="W305" s="240"/>
      <c r="X305" s="240"/>
      <c r="Y305" s="240"/>
      <c r="Z305" s="24" t="s">
        <v>869</v>
      </c>
    </row>
    <row r="306" spans="2:26" ht="12.75">
      <c r="B306" s="24" t="s">
        <v>769</v>
      </c>
      <c r="C306" s="240"/>
      <c r="D306" s="24" t="s">
        <v>870</v>
      </c>
      <c r="E306" s="240"/>
      <c r="F306" s="240"/>
      <c r="G306" s="240"/>
      <c r="H306" s="240"/>
      <c r="I306" s="240"/>
      <c r="J306" s="240"/>
      <c r="K306" s="240"/>
      <c r="L306" s="240"/>
      <c r="M306" s="240"/>
      <c r="N306" s="240"/>
      <c r="O306" s="240"/>
      <c r="P306" s="240"/>
      <c r="Q306" s="240"/>
      <c r="R306" s="240"/>
      <c r="S306" s="240"/>
      <c r="T306" s="240"/>
      <c r="U306" s="240"/>
      <c r="V306" s="24" t="s">
        <v>871</v>
      </c>
      <c r="W306" s="240"/>
      <c r="X306" s="240"/>
      <c r="Y306" s="240"/>
      <c r="Z306" s="24" t="s">
        <v>872</v>
      </c>
    </row>
    <row r="307" spans="2:26" ht="12.75">
      <c r="B307" s="24" t="s">
        <v>771</v>
      </c>
      <c r="C307" s="240"/>
      <c r="D307" s="24" t="s">
        <v>873</v>
      </c>
      <c r="E307" s="240"/>
      <c r="F307" s="240"/>
      <c r="G307" s="240"/>
      <c r="H307" s="240"/>
      <c r="I307" s="240"/>
      <c r="J307" s="240"/>
      <c r="K307" s="240"/>
      <c r="L307" s="240"/>
      <c r="M307" s="240"/>
      <c r="N307" s="240"/>
      <c r="O307" s="240"/>
      <c r="P307" s="240"/>
      <c r="Q307" s="240"/>
      <c r="R307" s="240"/>
      <c r="S307" s="240"/>
      <c r="T307" s="240"/>
      <c r="U307" s="240"/>
      <c r="V307" s="24" t="s">
        <v>868</v>
      </c>
      <c r="W307" s="240"/>
      <c r="X307" s="240"/>
      <c r="Y307" s="240"/>
      <c r="Z307" s="24" t="s">
        <v>874</v>
      </c>
    </row>
    <row r="308" spans="2:26" ht="12.75">
      <c r="B308" s="24" t="s">
        <v>875</v>
      </c>
      <c r="C308" s="240"/>
      <c r="D308" s="24" t="s">
        <v>876</v>
      </c>
      <c r="E308" s="240"/>
      <c r="F308" s="240"/>
      <c r="G308" s="240"/>
      <c r="H308" s="240"/>
      <c r="I308" s="240"/>
      <c r="J308" s="240"/>
      <c r="K308" s="240"/>
      <c r="L308" s="240"/>
      <c r="M308" s="240"/>
      <c r="N308" s="240"/>
      <c r="O308" s="240"/>
      <c r="P308" s="240"/>
      <c r="Q308" s="240"/>
      <c r="R308" s="240"/>
      <c r="S308" s="240"/>
      <c r="T308" s="240"/>
      <c r="U308" s="240"/>
      <c r="V308" s="24" t="s">
        <v>870</v>
      </c>
      <c r="W308" s="240"/>
      <c r="X308" s="240"/>
      <c r="Y308" s="240"/>
      <c r="Z308" s="24" t="s">
        <v>877</v>
      </c>
    </row>
    <row r="309" spans="2:26" ht="12.75">
      <c r="B309" s="24" t="s">
        <v>773</v>
      </c>
      <c r="C309" s="240"/>
      <c r="D309" s="24" t="s">
        <v>878</v>
      </c>
      <c r="E309" s="240"/>
      <c r="F309" s="240"/>
      <c r="G309" s="240"/>
      <c r="H309" s="240"/>
      <c r="I309" s="240"/>
      <c r="J309" s="240"/>
      <c r="K309" s="240"/>
      <c r="L309" s="240"/>
      <c r="M309" s="240"/>
      <c r="N309" s="240"/>
      <c r="O309" s="240"/>
      <c r="P309" s="240"/>
      <c r="Q309" s="240"/>
      <c r="R309" s="240"/>
      <c r="S309" s="240"/>
      <c r="T309" s="240"/>
      <c r="U309" s="240"/>
      <c r="V309" s="24" t="s">
        <v>873</v>
      </c>
      <c r="W309" s="240"/>
      <c r="X309" s="240"/>
      <c r="Y309" s="240"/>
      <c r="Z309" s="24" t="s">
        <v>879</v>
      </c>
    </row>
    <row r="310" spans="2:26" ht="12.75">
      <c r="B310" s="24" t="s">
        <v>775</v>
      </c>
      <c r="C310" s="240"/>
      <c r="D310" s="24" t="s">
        <v>880</v>
      </c>
      <c r="E310" s="240"/>
      <c r="F310" s="240"/>
      <c r="G310" s="240"/>
      <c r="H310" s="240"/>
      <c r="I310" s="240"/>
      <c r="J310" s="240"/>
      <c r="K310" s="240"/>
      <c r="L310" s="240"/>
      <c r="M310" s="240"/>
      <c r="N310" s="240"/>
      <c r="O310" s="240"/>
      <c r="P310" s="240"/>
      <c r="Q310" s="240"/>
      <c r="R310" s="240"/>
      <c r="S310" s="240"/>
      <c r="T310" s="240"/>
      <c r="U310" s="240"/>
      <c r="V310" s="24" t="s">
        <v>881</v>
      </c>
      <c r="W310" s="240"/>
      <c r="X310" s="240"/>
      <c r="Y310" s="240"/>
      <c r="Z310" s="26" t="s">
        <v>882</v>
      </c>
    </row>
    <row r="311" spans="2:26" ht="12.75">
      <c r="B311" s="24" t="s">
        <v>777</v>
      </c>
      <c r="C311" s="240"/>
      <c r="D311" s="24" t="s">
        <v>883</v>
      </c>
      <c r="E311" s="240"/>
      <c r="F311" s="240"/>
      <c r="G311" s="240"/>
      <c r="H311" s="240"/>
      <c r="I311" s="240"/>
      <c r="J311" s="240"/>
      <c r="K311" s="240"/>
      <c r="L311" s="240"/>
      <c r="M311" s="240"/>
      <c r="N311" s="240"/>
      <c r="O311" s="240"/>
      <c r="P311" s="240"/>
      <c r="Q311" s="240"/>
      <c r="R311" s="240"/>
      <c r="S311" s="240"/>
      <c r="T311" s="240"/>
      <c r="U311" s="240"/>
      <c r="V311" s="24" t="s">
        <v>876</v>
      </c>
      <c r="W311" s="240"/>
      <c r="X311" s="240"/>
      <c r="Y311" s="240"/>
      <c r="Z311" s="240"/>
    </row>
    <row r="312" spans="2:26" ht="12.75">
      <c r="B312" s="24" t="s">
        <v>779</v>
      </c>
      <c r="C312" s="240"/>
      <c r="D312" s="24" t="s">
        <v>884</v>
      </c>
      <c r="E312" s="240"/>
      <c r="F312" s="240"/>
      <c r="G312" s="240"/>
      <c r="H312" s="240"/>
      <c r="I312" s="240"/>
      <c r="J312" s="240"/>
      <c r="K312" s="240"/>
      <c r="L312" s="240"/>
      <c r="M312" s="240"/>
      <c r="N312" s="240"/>
      <c r="O312" s="240"/>
      <c r="P312" s="240"/>
      <c r="Q312" s="240"/>
      <c r="R312" s="240"/>
      <c r="S312" s="240"/>
      <c r="T312" s="240"/>
      <c r="U312" s="240"/>
      <c r="V312" s="24" t="s">
        <v>878</v>
      </c>
      <c r="W312" s="240"/>
      <c r="X312" s="240"/>
      <c r="Y312" s="240"/>
      <c r="Z312" s="240"/>
    </row>
    <row r="313" spans="2:26" ht="12.75">
      <c r="B313" s="24" t="s">
        <v>781</v>
      </c>
      <c r="C313" s="240"/>
      <c r="D313" s="24" t="s">
        <v>885</v>
      </c>
      <c r="E313" s="240"/>
      <c r="F313" s="240"/>
      <c r="G313" s="240"/>
      <c r="H313" s="240"/>
      <c r="I313" s="240"/>
      <c r="J313" s="240"/>
      <c r="K313" s="240"/>
      <c r="L313" s="240"/>
      <c r="M313" s="240"/>
      <c r="N313" s="240"/>
      <c r="O313" s="240"/>
      <c r="P313" s="240"/>
      <c r="Q313" s="240"/>
      <c r="R313" s="240"/>
      <c r="S313" s="240"/>
      <c r="T313" s="240"/>
      <c r="U313" s="240"/>
      <c r="V313" s="24" t="s">
        <v>880</v>
      </c>
      <c r="W313" s="240"/>
      <c r="X313" s="240"/>
      <c r="Y313" s="240"/>
      <c r="Z313" s="240"/>
    </row>
    <row r="314" spans="2:26" ht="12.75">
      <c r="B314" s="23" t="s">
        <v>783</v>
      </c>
      <c r="C314" s="240"/>
      <c r="D314" s="24" t="s">
        <v>886</v>
      </c>
      <c r="E314" s="240"/>
      <c r="F314" s="240"/>
      <c r="G314" s="240"/>
      <c r="H314" s="240"/>
      <c r="I314" s="240"/>
      <c r="J314" s="240"/>
      <c r="K314" s="240"/>
      <c r="L314" s="240"/>
      <c r="M314" s="240"/>
      <c r="N314" s="240"/>
      <c r="O314" s="240"/>
      <c r="P314" s="240"/>
      <c r="Q314" s="240"/>
      <c r="R314" s="240"/>
      <c r="S314" s="240"/>
      <c r="T314" s="240"/>
      <c r="U314" s="240"/>
      <c r="V314" s="24" t="s">
        <v>883</v>
      </c>
      <c r="W314" s="240"/>
      <c r="X314" s="240"/>
      <c r="Y314" s="240"/>
      <c r="Z314" s="240"/>
    </row>
    <row r="315" spans="2:26" ht="12.75">
      <c r="B315" s="24" t="s">
        <v>785</v>
      </c>
      <c r="C315" s="240"/>
      <c r="D315" s="24" t="s">
        <v>887</v>
      </c>
      <c r="E315" s="240"/>
      <c r="F315" s="240"/>
      <c r="G315" s="240"/>
      <c r="H315" s="240"/>
      <c r="I315" s="240"/>
      <c r="J315" s="240"/>
      <c r="K315" s="240"/>
      <c r="L315" s="240"/>
      <c r="M315" s="240"/>
      <c r="N315" s="240"/>
      <c r="O315" s="240"/>
      <c r="P315" s="240"/>
      <c r="Q315" s="240"/>
      <c r="R315" s="240"/>
      <c r="S315" s="240"/>
      <c r="T315" s="240"/>
      <c r="U315" s="240"/>
      <c r="V315" s="24" t="s">
        <v>884</v>
      </c>
      <c r="W315" s="240"/>
      <c r="X315" s="240"/>
      <c r="Y315" s="240"/>
      <c r="Z315" s="240"/>
    </row>
    <row r="316" spans="2:26" ht="12.75">
      <c r="B316" s="24" t="s">
        <v>787</v>
      </c>
      <c r="C316" s="240"/>
      <c r="D316" s="24" t="s">
        <v>888</v>
      </c>
      <c r="E316" s="240"/>
      <c r="F316" s="240"/>
      <c r="G316" s="240"/>
      <c r="H316" s="240"/>
      <c r="I316" s="240"/>
      <c r="J316" s="240"/>
      <c r="K316" s="240"/>
      <c r="L316" s="240"/>
      <c r="M316" s="240"/>
      <c r="N316" s="240"/>
      <c r="O316" s="240"/>
      <c r="P316" s="240"/>
      <c r="Q316" s="240"/>
      <c r="R316" s="240"/>
      <c r="S316" s="240"/>
      <c r="T316" s="240"/>
      <c r="U316" s="240"/>
      <c r="V316" s="24" t="s">
        <v>885</v>
      </c>
      <c r="W316" s="240"/>
      <c r="X316" s="240"/>
      <c r="Y316" s="240"/>
      <c r="Z316" s="240"/>
    </row>
    <row r="317" spans="2:26" ht="12.75">
      <c r="B317" s="24" t="s">
        <v>789</v>
      </c>
      <c r="C317" s="240"/>
      <c r="D317" s="24" t="s">
        <v>889</v>
      </c>
      <c r="E317" s="240"/>
      <c r="F317" s="240"/>
      <c r="G317" s="240"/>
      <c r="H317" s="240"/>
      <c r="I317" s="240"/>
      <c r="J317" s="240"/>
      <c r="K317" s="240"/>
      <c r="L317" s="240"/>
      <c r="M317" s="240"/>
      <c r="N317" s="240"/>
      <c r="O317" s="240"/>
      <c r="P317" s="240"/>
      <c r="Q317" s="240"/>
      <c r="R317" s="240"/>
      <c r="S317" s="240"/>
      <c r="T317" s="240"/>
      <c r="U317" s="240"/>
      <c r="V317" s="24" t="s">
        <v>886</v>
      </c>
      <c r="W317" s="240"/>
      <c r="X317" s="240"/>
      <c r="Y317" s="240"/>
      <c r="Z317" s="240"/>
    </row>
    <row r="318" spans="2:26" ht="12.75">
      <c r="B318" s="24" t="s">
        <v>791</v>
      </c>
      <c r="C318" s="240"/>
      <c r="D318" s="24" t="s">
        <v>890</v>
      </c>
      <c r="E318" s="240"/>
      <c r="F318" s="240"/>
      <c r="G318" s="240"/>
      <c r="H318" s="240"/>
      <c r="I318" s="240"/>
      <c r="J318" s="240"/>
      <c r="K318" s="240"/>
      <c r="L318" s="240"/>
      <c r="M318" s="240"/>
      <c r="N318" s="240"/>
      <c r="O318" s="240"/>
      <c r="P318" s="240"/>
      <c r="Q318" s="240"/>
      <c r="R318" s="240"/>
      <c r="S318" s="240"/>
      <c r="T318" s="240"/>
      <c r="U318" s="240"/>
      <c r="V318" s="24" t="s">
        <v>887</v>
      </c>
      <c r="W318" s="240"/>
      <c r="X318" s="240"/>
      <c r="Y318" s="240"/>
      <c r="Z318" s="240"/>
    </row>
    <row r="319" spans="2:26" ht="12.75">
      <c r="B319" s="24" t="s">
        <v>793</v>
      </c>
      <c r="C319" s="240"/>
      <c r="D319" s="24" t="s">
        <v>891</v>
      </c>
      <c r="E319" s="240"/>
      <c r="F319" s="240"/>
      <c r="G319" s="240"/>
      <c r="H319" s="240"/>
      <c r="I319" s="240"/>
      <c r="J319" s="240"/>
      <c r="K319" s="240"/>
      <c r="L319" s="240"/>
      <c r="M319" s="240"/>
      <c r="N319" s="240"/>
      <c r="O319" s="240"/>
      <c r="P319" s="240"/>
      <c r="Q319" s="240"/>
      <c r="R319" s="240"/>
      <c r="S319" s="240"/>
      <c r="T319" s="240"/>
      <c r="U319" s="240"/>
      <c r="V319" s="24" t="s">
        <v>888</v>
      </c>
      <c r="W319" s="240"/>
      <c r="X319" s="240"/>
      <c r="Y319" s="240"/>
      <c r="Z319" s="240"/>
    </row>
    <row r="320" spans="2:26" ht="12.75">
      <c r="B320" s="24" t="s">
        <v>795</v>
      </c>
      <c r="C320" s="240"/>
      <c r="D320" s="24" t="s">
        <v>892</v>
      </c>
      <c r="E320" s="240"/>
      <c r="F320" s="240"/>
      <c r="G320" s="240"/>
      <c r="H320" s="240"/>
      <c r="I320" s="240"/>
      <c r="J320" s="240"/>
      <c r="K320" s="240"/>
      <c r="L320" s="240"/>
      <c r="M320" s="240"/>
      <c r="N320" s="240"/>
      <c r="O320" s="240"/>
      <c r="P320" s="240"/>
      <c r="Q320" s="240"/>
      <c r="R320" s="240"/>
      <c r="S320" s="240"/>
      <c r="T320" s="240"/>
      <c r="U320" s="240"/>
      <c r="V320" s="24" t="s">
        <v>889</v>
      </c>
      <c r="W320" s="240"/>
      <c r="X320" s="240"/>
      <c r="Y320" s="240"/>
      <c r="Z320" s="240"/>
    </row>
    <row r="321" spans="2:22" ht="12.75">
      <c r="B321" s="23" t="s">
        <v>796</v>
      </c>
      <c r="C321" s="240"/>
      <c r="D321" s="24" t="s">
        <v>893</v>
      </c>
      <c r="E321" s="240"/>
      <c r="F321" s="240"/>
      <c r="G321" s="240"/>
      <c r="H321" s="240"/>
      <c r="I321" s="240"/>
      <c r="J321" s="240"/>
      <c r="K321" s="240"/>
      <c r="L321" s="240"/>
      <c r="M321" s="240"/>
      <c r="N321" s="240"/>
      <c r="O321" s="240"/>
      <c r="P321" s="240"/>
      <c r="Q321" s="240"/>
      <c r="R321" s="240"/>
      <c r="S321" s="240"/>
      <c r="T321" s="240"/>
      <c r="U321" s="240"/>
      <c r="V321" s="24" t="s">
        <v>894</v>
      </c>
    </row>
    <row r="322" spans="2:22" ht="12.75">
      <c r="B322" s="24" t="s">
        <v>798</v>
      </c>
      <c r="C322" s="240"/>
      <c r="D322" s="24" t="s">
        <v>895</v>
      </c>
      <c r="E322" s="240"/>
      <c r="F322" s="240"/>
      <c r="G322" s="240"/>
      <c r="H322" s="240"/>
      <c r="I322" s="240"/>
      <c r="J322" s="240"/>
      <c r="K322" s="240"/>
      <c r="L322" s="240"/>
      <c r="M322" s="240"/>
      <c r="N322" s="240"/>
      <c r="O322" s="240"/>
      <c r="P322" s="240"/>
      <c r="Q322" s="240"/>
      <c r="R322" s="240"/>
      <c r="S322" s="240"/>
      <c r="T322" s="240"/>
      <c r="U322" s="240"/>
      <c r="V322" s="24" t="s">
        <v>890</v>
      </c>
    </row>
    <row r="323" spans="2:22" ht="12.75">
      <c r="B323" s="24" t="s">
        <v>799</v>
      </c>
      <c r="C323" s="240"/>
      <c r="D323" s="24" t="s">
        <v>896</v>
      </c>
      <c r="E323" s="240"/>
      <c r="F323" s="240"/>
      <c r="G323" s="240"/>
      <c r="H323" s="240"/>
      <c r="I323" s="240"/>
      <c r="J323" s="240"/>
      <c r="K323" s="240"/>
      <c r="L323" s="240"/>
      <c r="M323" s="240"/>
      <c r="N323" s="240"/>
      <c r="O323" s="240"/>
      <c r="P323" s="240"/>
      <c r="Q323" s="240"/>
      <c r="R323" s="240"/>
      <c r="S323" s="240"/>
      <c r="T323" s="240"/>
      <c r="U323" s="240"/>
      <c r="V323" s="24" t="s">
        <v>891</v>
      </c>
    </row>
    <row r="324" spans="2:22" ht="12.75">
      <c r="B324" s="24" t="s">
        <v>800</v>
      </c>
      <c r="C324" s="240"/>
      <c r="D324" s="24" t="s">
        <v>897</v>
      </c>
      <c r="E324" s="240"/>
      <c r="F324" s="240"/>
      <c r="G324" s="240"/>
      <c r="H324" s="240"/>
      <c r="I324" s="240"/>
      <c r="J324" s="240"/>
      <c r="K324" s="240"/>
      <c r="L324" s="240"/>
      <c r="M324" s="240"/>
      <c r="N324" s="240"/>
      <c r="O324" s="240"/>
      <c r="P324" s="240"/>
      <c r="Q324" s="240"/>
      <c r="R324" s="240"/>
      <c r="S324" s="240"/>
      <c r="T324" s="240"/>
      <c r="U324" s="240"/>
      <c r="V324" s="24" t="s">
        <v>892</v>
      </c>
    </row>
    <row r="325" spans="2:22" ht="12.75">
      <c r="B325" s="24" t="s">
        <v>801</v>
      </c>
      <c r="C325" s="240"/>
      <c r="D325" s="24" t="s">
        <v>898</v>
      </c>
      <c r="E325" s="240"/>
      <c r="F325" s="240"/>
      <c r="G325" s="240"/>
      <c r="H325" s="240"/>
      <c r="I325" s="240"/>
      <c r="J325" s="240"/>
      <c r="K325" s="240"/>
      <c r="L325" s="240"/>
      <c r="M325" s="240"/>
      <c r="N325" s="240"/>
      <c r="O325" s="240"/>
      <c r="P325" s="240"/>
      <c r="Q325" s="240"/>
      <c r="R325" s="240"/>
      <c r="S325" s="240"/>
      <c r="T325" s="240"/>
      <c r="U325" s="240"/>
      <c r="V325" s="24" t="s">
        <v>893</v>
      </c>
    </row>
    <row r="326" spans="2:22" ht="12.75">
      <c r="B326" s="24" t="s">
        <v>802</v>
      </c>
      <c r="C326" s="240"/>
      <c r="D326" s="24" t="s">
        <v>899</v>
      </c>
      <c r="E326" s="240"/>
      <c r="F326" s="240"/>
      <c r="G326" s="240"/>
      <c r="H326" s="240"/>
      <c r="I326" s="240"/>
      <c r="J326" s="240"/>
      <c r="K326" s="240"/>
      <c r="L326" s="240"/>
      <c r="M326" s="240"/>
      <c r="N326" s="240"/>
      <c r="O326" s="240"/>
      <c r="P326" s="240"/>
      <c r="Q326" s="240"/>
      <c r="R326" s="240"/>
      <c r="S326" s="240"/>
      <c r="T326" s="240"/>
      <c r="U326" s="240"/>
      <c r="V326" s="24" t="s">
        <v>900</v>
      </c>
    </row>
    <row r="327" spans="2:22" ht="12.75">
      <c r="B327" s="24" t="s">
        <v>803</v>
      </c>
      <c r="C327" s="240"/>
      <c r="D327" s="24" t="s">
        <v>901</v>
      </c>
      <c r="E327" s="240"/>
      <c r="F327" s="240"/>
      <c r="G327" s="240"/>
      <c r="H327" s="240"/>
      <c r="I327" s="240"/>
      <c r="J327" s="240"/>
      <c r="K327" s="240"/>
      <c r="L327" s="240"/>
      <c r="M327" s="240"/>
      <c r="N327" s="240"/>
      <c r="O327" s="240"/>
      <c r="P327" s="240"/>
      <c r="Q327" s="240"/>
      <c r="R327" s="240"/>
      <c r="S327" s="240"/>
      <c r="T327" s="240"/>
      <c r="U327" s="240"/>
      <c r="V327" s="24" t="s">
        <v>902</v>
      </c>
    </row>
    <row r="328" spans="2:22" ht="12.75">
      <c r="B328" s="24" t="s">
        <v>804</v>
      </c>
      <c r="C328" s="240"/>
      <c r="D328" s="24" t="s">
        <v>903</v>
      </c>
      <c r="E328" s="240"/>
      <c r="F328" s="240"/>
      <c r="G328" s="240"/>
      <c r="H328" s="240"/>
      <c r="I328" s="240"/>
      <c r="J328" s="240"/>
      <c r="K328" s="240"/>
      <c r="L328" s="240"/>
      <c r="M328" s="240"/>
      <c r="N328" s="240"/>
      <c r="O328" s="240"/>
      <c r="P328" s="240"/>
      <c r="Q328" s="240"/>
      <c r="R328" s="240"/>
      <c r="S328" s="240"/>
      <c r="T328" s="240"/>
      <c r="U328" s="240"/>
      <c r="V328" s="26" t="s">
        <v>895</v>
      </c>
    </row>
    <row r="329" spans="2:22" ht="12.75">
      <c r="B329" s="24" t="s">
        <v>805</v>
      </c>
      <c r="C329" s="240"/>
      <c r="D329" s="24" t="s">
        <v>904</v>
      </c>
      <c r="E329" s="240"/>
      <c r="F329" s="240"/>
      <c r="G329" s="240"/>
      <c r="H329" s="240"/>
      <c r="I329" s="240"/>
      <c r="J329" s="240"/>
      <c r="K329" s="240"/>
      <c r="L329" s="240"/>
      <c r="M329" s="240"/>
      <c r="N329" s="240"/>
      <c r="O329" s="240"/>
      <c r="P329" s="240"/>
      <c r="Q329" s="240"/>
      <c r="R329" s="240"/>
      <c r="S329" s="240"/>
      <c r="T329" s="240"/>
      <c r="U329" s="240"/>
      <c r="V329" s="26" t="s">
        <v>896</v>
      </c>
    </row>
    <row r="330" spans="2:22" ht="12.75">
      <c r="B330" s="24" t="s">
        <v>806</v>
      </c>
      <c r="C330" s="240"/>
      <c r="D330" s="26"/>
      <c r="E330" s="240"/>
      <c r="F330" s="240"/>
      <c r="G330" s="240"/>
      <c r="H330" s="240"/>
      <c r="I330" s="240"/>
      <c r="J330" s="240"/>
      <c r="K330" s="240"/>
      <c r="L330" s="240"/>
      <c r="M330" s="240"/>
      <c r="N330" s="240"/>
      <c r="O330" s="240"/>
      <c r="P330" s="240"/>
      <c r="Q330" s="240"/>
      <c r="R330" s="240"/>
      <c r="S330" s="240"/>
      <c r="T330" s="240"/>
      <c r="U330" s="240"/>
      <c r="V330" s="26" t="s">
        <v>897</v>
      </c>
    </row>
    <row r="331" spans="2:22" ht="12.75">
      <c r="B331" s="24" t="s">
        <v>807</v>
      </c>
      <c r="C331" s="240"/>
      <c r="D331" s="240"/>
      <c r="E331" s="240"/>
      <c r="F331" s="240"/>
      <c r="G331" s="240"/>
      <c r="H331" s="240"/>
      <c r="I331" s="240"/>
      <c r="J331" s="240"/>
      <c r="K331" s="240"/>
      <c r="L331" s="240"/>
      <c r="M331" s="240"/>
      <c r="N331" s="240"/>
      <c r="O331" s="240"/>
      <c r="P331" s="240"/>
      <c r="Q331" s="240"/>
      <c r="R331" s="240"/>
      <c r="S331" s="240"/>
      <c r="T331" s="240"/>
      <c r="U331" s="240"/>
      <c r="V331" s="26" t="s">
        <v>898</v>
      </c>
    </row>
    <row r="332" spans="2:22" ht="12.75">
      <c r="B332" s="24" t="s">
        <v>808</v>
      </c>
      <c r="C332" s="240"/>
      <c r="D332" s="240"/>
      <c r="E332" s="240"/>
      <c r="F332" s="240"/>
      <c r="G332" s="240"/>
      <c r="H332" s="240"/>
      <c r="I332" s="240"/>
      <c r="J332" s="240"/>
      <c r="K332" s="240"/>
      <c r="L332" s="240"/>
      <c r="M332" s="240"/>
      <c r="N332" s="240"/>
      <c r="O332" s="240"/>
      <c r="P332" s="240"/>
      <c r="Q332" s="240"/>
      <c r="R332" s="240"/>
      <c r="S332" s="240"/>
      <c r="T332" s="240"/>
      <c r="U332" s="240"/>
      <c r="V332" s="26" t="s">
        <v>899</v>
      </c>
    </row>
    <row r="333" spans="2:22" ht="12.75">
      <c r="B333" s="23" t="s">
        <v>809</v>
      </c>
      <c r="C333" s="240"/>
      <c r="D333" s="240"/>
      <c r="E333" s="240"/>
      <c r="F333" s="240"/>
      <c r="G333" s="240"/>
      <c r="H333" s="240"/>
      <c r="I333" s="240"/>
      <c r="J333" s="240"/>
      <c r="K333" s="240"/>
      <c r="L333" s="240"/>
      <c r="M333" s="240"/>
      <c r="N333" s="240"/>
      <c r="O333" s="240"/>
      <c r="P333" s="240"/>
      <c r="Q333" s="240"/>
      <c r="R333" s="240"/>
      <c r="S333" s="240"/>
      <c r="T333" s="240"/>
      <c r="U333" s="240"/>
      <c r="V333" s="26" t="s">
        <v>633</v>
      </c>
    </row>
    <row r="334" spans="2:22" ht="12.75">
      <c r="B334" s="24" t="s">
        <v>810</v>
      </c>
      <c r="C334" s="240"/>
      <c r="D334" s="240"/>
      <c r="E334" s="240"/>
      <c r="F334" s="240"/>
      <c r="G334" s="240"/>
      <c r="H334" s="240"/>
      <c r="I334" s="240"/>
      <c r="J334" s="240"/>
      <c r="K334" s="240"/>
      <c r="L334" s="240"/>
      <c r="M334" s="240"/>
      <c r="N334" s="240"/>
      <c r="O334" s="240"/>
      <c r="P334" s="240"/>
      <c r="Q334" s="240"/>
      <c r="R334" s="240"/>
      <c r="S334" s="240"/>
      <c r="T334" s="240"/>
      <c r="U334" s="240"/>
      <c r="V334" s="240"/>
    </row>
    <row r="335" spans="2:22" ht="12.75">
      <c r="B335" s="24" t="s">
        <v>811</v>
      </c>
      <c r="C335" s="240"/>
      <c r="D335" s="240"/>
      <c r="E335" s="240"/>
      <c r="F335" s="240"/>
      <c r="G335" s="240"/>
      <c r="H335" s="240"/>
      <c r="I335" s="240"/>
      <c r="J335" s="240"/>
      <c r="K335" s="240"/>
      <c r="L335" s="240"/>
      <c r="M335" s="240"/>
      <c r="N335" s="240"/>
      <c r="O335" s="240"/>
      <c r="P335" s="240"/>
      <c r="Q335" s="240"/>
      <c r="R335" s="240"/>
      <c r="S335" s="240"/>
      <c r="T335" s="240"/>
      <c r="U335" s="240"/>
      <c r="V335" s="240"/>
    </row>
    <row r="336" spans="2:22" ht="12.75">
      <c r="B336" s="24" t="s">
        <v>812</v>
      </c>
      <c r="C336" s="240"/>
      <c r="D336" s="240"/>
      <c r="E336" s="240"/>
      <c r="F336" s="240"/>
      <c r="G336" s="240"/>
      <c r="H336" s="240"/>
      <c r="I336" s="240"/>
      <c r="J336" s="240"/>
      <c r="K336" s="240"/>
      <c r="L336" s="240"/>
      <c r="M336" s="240"/>
      <c r="N336" s="240"/>
      <c r="O336" s="240"/>
      <c r="P336" s="240"/>
      <c r="Q336" s="240"/>
      <c r="R336" s="240"/>
      <c r="S336" s="240"/>
      <c r="T336" s="240"/>
      <c r="U336" s="240"/>
      <c r="V336" s="240"/>
    </row>
    <row r="337" spans="1:6" ht="12.75">
      <c r="A337" s="240"/>
      <c r="B337" s="24" t="s">
        <v>813</v>
      </c>
      <c r="C337" s="240"/>
      <c r="D337" s="240"/>
      <c r="E337" s="240"/>
      <c r="F337" s="240"/>
    </row>
    <row r="338" spans="1:6" ht="12.75">
      <c r="A338" s="240"/>
      <c r="B338" s="24" t="s">
        <v>814</v>
      </c>
      <c r="C338" s="240"/>
      <c r="D338" s="240"/>
      <c r="E338" s="240"/>
      <c r="F338" s="240"/>
    </row>
    <row r="339" spans="1:6" ht="12.75">
      <c r="A339" s="240"/>
      <c r="B339" s="24" t="s">
        <v>815</v>
      </c>
      <c r="C339" s="240"/>
      <c r="D339" s="240"/>
      <c r="E339" s="240"/>
      <c r="F339" s="240"/>
    </row>
    <row r="340" spans="1:6" ht="12.75">
      <c r="A340" s="240"/>
      <c r="B340" s="24" t="s">
        <v>816</v>
      </c>
      <c r="C340" s="240"/>
      <c r="D340" s="240"/>
      <c r="E340" s="240"/>
      <c r="F340" s="240"/>
    </row>
    <row r="341" spans="1:6" ht="12.75">
      <c r="A341" s="240"/>
      <c r="B341" s="24" t="s">
        <v>817</v>
      </c>
      <c r="C341" s="240"/>
      <c r="D341" s="240"/>
      <c r="E341" s="240"/>
      <c r="F341" s="240"/>
    </row>
    <row r="342" spans="1:6" ht="12.75">
      <c r="A342" s="240"/>
      <c r="B342" s="24" t="s">
        <v>818</v>
      </c>
      <c r="C342" s="240"/>
      <c r="D342" s="240"/>
      <c r="E342" s="240"/>
      <c r="F342" s="240"/>
    </row>
    <row r="343" spans="1:6" ht="12.75">
      <c r="A343" s="240"/>
      <c r="B343" s="24" t="s">
        <v>633</v>
      </c>
      <c r="C343" s="240"/>
      <c r="D343" s="240"/>
      <c r="E343" s="240"/>
      <c r="F343" s="240"/>
    </row>
    <row r="344" spans="1:6" ht="12.75">
      <c r="A344" s="240"/>
      <c r="B344" s="26" t="s">
        <v>819</v>
      </c>
      <c r="C344" s="240"/>
      <c r="D344" s="240"/>
      <c r="E344" s="240"/>
      <c r="F344" s="240"/>
    </row>
    <row r="345" spans="1:6" ht="12.75">
      <c r="A345" s="240"/>
      <c r="B345" s="26"/>
      <c r="C345" s="240"/>
      <c r="D345" s="240"/>
      <c r="E345" s="240"/>
      <c r="F345" s="240"/>
    </row>
    <row r="347" spans="1:6" s="28" customFormat="1" ht="12.75">
      <c r="A347" s="247" t="s">
        <v>905</v>
      </c>
      <c r="B347" s="247"/>
      <c r="C347" s="247"/>
      <c r="D347" s="247"/>
      <c r="E347" s="247"/>
      <c r="F347" s="247"/>
    </row>
    <row r="349" spans="1:6" ht="12.75">
      <c r="A349" s="240"/>
      <c r="B349" s="25" t="s">
        <v>906</v>
      </c>
      <c r="C349" s="240"/>
      <c r="D349" s="25" t="s">
        <v>907</v>
      </c>
      <c r="E349" s="240"/>
      <c r="F349" s="25" t="s">
        <v>908</v>
      </c>
    </row>
    <row r="350" spans="1:6" ht="12.75">
      <c r="A350" s="240"/>
      <c r="B350" s="24" t="s">
        <v>601</v>
      </c>
      <c r="C350" s="240"/>
      <c r="D350" s="31" t="s">
        <v>909</v>
      </c>
      <c r="E350" s="240"/>
      <c r="F350" s="24" t="s">
        <v>910</v>
      </c>
    </row>
    <row r="351" spans="1:6" ht="12.75">
      <c r="A351" s="240"/>
      <c r="B351" s="24" t="s">
        <v>602</v>
      </c>
      <c r="C351" s="240"/>
      <c r="D351" s="31" t="s">
        <v>911</v>
      </c>
      <c r="E351" s="240"/>
      <c r="F351" s="24" t="s">
        <v>912</v>
      </c>
    </row>
    <row r="352" spans="1:6" ht="12.75">
      <c r="A352" s="240"/>
      <c r="B352" s="24" t="s">
        <v>603</v>
      </c>
      <c r="C352" s="240"/>
      <c r="D352" s="31" t="s">
        <v>913</v>
      </c>
      <c r="E352" s="240"/>
      <c r="F352" s="24" t="s">
        <v>914</v>
      </c>
    </row>
    <row r="353" spans="2:8" ht="12.75">
      <c r="B353" s="24" t="s">
        <v>604</v>
      </c>
      <c r="C353" s="240"/>
      <c r="D353" s="31" t="s">
        <v>915</v>
      </c>
      <c r="E353" s="240"/>
      <c r="F353" s="240"/>
      <c r="G353" s="240"/>
      <c r="H353" s="242"/>
    </row>
    <row r="354" spans="2:8" ht="12.75">
      <c r="B354" s="24" t="s">
        <v>605</v>
      </c>
      <c r="C354" s="240"/>
      <c r="D354" s="240"/>
      <c r="E354" s="240"/>
      <c r="F354" s="240"/>
      <c r="G354" s="240"/>
      <c r="H354" s="242"/>
    </row>
    <row r="355" spans="2:8" ht="12.75">
      <c r="B355" s="240"/>
      <c r="C355" s="240"/>
      <c r="D355" s="240"/>
      <c r="E355" s="240"/>
      <c r="F355" s="240"/>
      <c r="G355" s="240"/>
      <c r="H355" s="242"/>
    </row>
    <row r="356" spans="2:8" ht="12.75">
      <c r="B356" s="240"/>
      <c r="C356" s="240"/>
      <c r="D356" s="240"/>
      <c r="E356" s="240"/>
      <c r="F356" s="240"/>
      <c r="G356" s="240"/>
      <c r="H356" s="242"/>
    </row>
    <row r="357" spans="2:8" ht="12.75">
      <c r="B357" s="240"/>
      <c r="C357" s="240"/>
      <c r="D357" s="240"/>
      <c r="E357" s="240"/>
      <c r="F357" s="240"/>
      <c r="G357" s="240"/>
      <c r="H357" s="242"/>
    </row>
    <row r="358" spans="2:8" ht="12.75">
      <c r="B358" s="240"/>
      <c r="C358" s="240"/>
      <c r="D358" s="240"/>
      <c r="E358" s="240"/>
      <c r="F358" s="240"/>
      <c r="G358" s="240"/>
      <c r="H358" s="242"/>
    </row>
    <row r="359" spans="2:8" ht="12.75">
      <c r="B359" s="240"/>
      <c r="C359" s="240"/>
      <c r="D359" s="240"/>
      <c r="E359" s="240"/>
      <c r="F359" s="240"/>
      <c r="G359" s="240"/>
      <c r="H359" s="242"/>
    </row>
    <row r="360" spans="2:8" ht="12.75">
      <c r="B360" s="240"/>
      <c r="C360" s="240"/>
      <c r="D360" s="240"/>
      <c r="E360" s="240"/>
      <c r="F360" s="240"/>
      <c r="G360" s="240"/>
      <c r="H360" s="242"/>
    </row>
    <row r="361" spans="2:8" ht="12.75">
      <c r="B361" s="240"/>
      <c r="C361" s="240"/>
      <c r="D361" s="240"/>
      <c r="E361" s="240"/>
      <c r="F361" s="240"/>
      <c r="G361" s="240"/>
      <c r="H361" s="242"/>
    </row>
    <row r="362" spans="2:8" ht="12.75">
      <c r="B362" s="240"/>
      <c r="C362" s="240"/>
      <c r="D362" s="240"/>
      <c r="E362" s="240"/>
      <c r="F362" s="240"/>
      <c r="G362" s="240"/>
      <c r="H362" s="242"/>
    </row>
    <row r="363" spans="2:8" ht="12.75">
      <c r="B363" s="240"/>
      <c r="C363" s="240"/>
      <c r="D363" s="240"/>
      <c r="E363" s="240"/>
      <c r="F363" s="240"/>
      <c r="G363" s="240"/>
      <c r="H363" s="242"/>
    </row>
    <row r="364" spans="2:8" ht="12.75">
      <c r="B364" s="240"/>
      <c r="C364" s="240"/>
      <c r="D364" s="240"/>
      <c r="E364" s="240"/>
      <c r="F364" s="240"/>
      <c r="G364" s="240"/>
      <c r="H364" s="242"/>
    </row>
    <row r="365" spans="2:8" ht="12.75">
      <c r="B365" s="240"/>
      <c r="C365" s="240"/>
      <c r="D365" s="240"/>
      <c r="E365" s="240"/>
      <c r="F365" s="240"/>
      <c r="G365" s="240"/>
      <c r="H365" s="242"/>
    </row>
    <row r="366" spans="2:8" ht="12.75">
      <c r="B366" s="240"/>
      <c r="C366" s="240"/>
      <c r="D366" s="240"/>
      <c r="E366" s="240"/>
      <c r="F366" s="240"/>
      <c r="G366" s="240"/>
      <c r="H366" s="242"/>
    </row>
    <row r="367" spans="2:8" ht="12.75">
      <c r="B367" s="240"/>
      <c r="C367" s="240"/>
      <c r="D367" s="240"/>
      <c r="E367" s="240"/>
      <c r="F367" s="240"/>
      <c r="G367" s="240"/>
      <c r="H367" s="242"/>
    </row>
    <row r="368" spans="2:8" ht="12.75">
      <c r="B368" s="240"/>
      <c r="C368" s="240"/>
      <c r="D368" s="240"/>
      <c r="E368" s="240"/>
      <c r="F368" s="240"/>
      <c r="G368" s="240"/>
      <c r="H368" s="242"/>
    </row>
    <row r="369" ht="12.75">
      <c r="H369" s="242"/>
    </row>
  </sheetData>
  <printOptions/>
  <pageMargins left="0.7" right="0.7" top="0.75" bottom="0.75" header="0.3" footer="0.3"/>
  <pageSetup fitToWidth="0" fitToHeight="1" horizontalDpi="600" verticalDpi="600" orientation="landscape" paperSize="9" scale="1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SL227"/>
  <sheetViews>
    <sheetView showGridLines="0" zoomScale="60" zoomScaleNormal="60" zoomScaleSheetLayoutView="85" workbookViewId="0" topLeftCell="A1">
      <selection activeCell="H23" sqref="H23"/>
    </sheetView>
  </sheetViews>
  <sheetFormatPr defaultColWidth="8.8515625" defaultRowHeight="12.75"/>
  <cols>
    <col min="1" max="1" width="72.7109375" style="114" customWidth="1"/>
    <col min="2" max="9" width="30.7109375" style="114" customWidth="1"/>
    <col min="10" max="12" width="35.7109375" style="114" customWidth="1"/>
    <col min="13" max="16384" width="8.8515625" style="114" customWidth="1"/>
  </cols>
  <sheetData>
    <row r="1" s="113" customFormat="1" ht="27.6" customHeight="1">
      <c r="A1" s="153" t="s">
        <v>916</v>
      </c>
    </row>
    <row r="4" spans="1:3" ht="12.75">
      <c r="A4" s="103" t="s">
        <v>917</v>
      </c>
      <c r="B4" s="103"/>
      <c r="C4" s="103"/>
    </row>
    <row r="5" spans="1:3" ht="12.75">
      <c r="A5" s="103"/>
      <c r="B5" s="103"/>
      <c r="C5" s="103"/>
    </row>
    <row r="6" spans="1:3" s="164" customFormat="1" ht="19.9" customHeight="1">
      <c r="A6" s="151"/>
      <c r="B6" s="229" t="s">
        <v>918</v>
      </c>
      <c r="C6" s="230">
        <f>'Part 1 - Characterization of en'!B5</f>
        <v>0</v>
      </c>
    </row>
    <row r="7" spans="1:3" s="164" customFormat="1" ht="19.9" customHeight="1">
      <c r="A7" s="151"/>
      <c r="B7" s="229" t="s">
        <v>25</v>
      </c>
      <c r="C7" s="230">
        <f>'Part 1 - Characterization of en'!B6</f>
        <v>0</v>
      </c>
    </row>
    <row r="8" spans="1:3" s="164" customFormat="1" ht="19.9" customHeight="1">
      <c r="A8" s="151"/>
      <c r="B8" s="229" t="s">
        <v>40</v>
      </c>
      <c r="C8" s="230">
        <f>'Part 1 - Characterization of en'!E23</f>
        <v>0</v>
      </c>
    </row>
    <row r="9" spans="1:3" s="164" customFormat="1" ht="19.9" customHeight="1">
      <c r="A9" s="151"/>
      <c r="B9" s="229" t="s">
        <v>26</v>
      </c>
      <c r="C9" s="230">
        <f>'Part 1 - Characterization of en'!B7</f>
        <v>0</v>
      </c>
    </row>
    <row r="10" spans="1:3" s="164" customFormat="1" ht="19.9" customHeight="1">
      <c r="A10" s="151"/>
      <c r="B10" s="229" t="s">
        <v>39</v>
      </c>
      <c r="C10" s="230">
        <f>'Part 1 - Characterization of en'!D23</f>
        <v>0</v>
      </c>
    </row>
    <row r="11" spans="1:3" s="164" customFormat="1" ht="19.9" customHeight="1">
      <c r="A11" s="151"/>
      <c r="B11" s="229" t="s">
        <v>37</v>
      </c>
      <c r="C11" s="230">
        <f>'Part 1 - Characterization of en'!B23</f>
        <v>0</v>
      </c>
    </row>
    <row r="12" spans="1:3" s="164" customFormat="1" ht="19.9" customHeight="1">
      <c r="A12" s="151"/>
      <c r="B12" s="229" t="s">
        <v>38</v>
      </c>
      <c r="C12" s="230">
        <f>'Part 1 - Characterization of en'!C23</f>
        <v>0</v>
      </c>
    </row>
    <row r="13" spans="1:3" s="164" customFormat="1" ht="19.9" customHeight="1">
      <c r="A13" s="151"/>
      <c r="B13" s="229" t="s">
        <v>919</v>
      </c>
      <c r="C13" s="231">
        <f>'Part 1 - Characterization of en'!B19</f>
        <v>0</v>
      </c>
    </row>
    <row r="14" spans="1:3" s="164" customFormat="1" ht="19.9" customHeight="1">
      <c r="A14" s="151"/>
      <c r="B14" s="229" t="s">
        <v>920</v>
      </c>
      <c r="C14" s="230">
        <f>'Part 1 - Characterization of en'!B8</f>
        <v>0</v>
      </c>
    </row>
    <row r="15" spans="1:3" ht="12.75">
      <c r="A15" s="103"/>
      <c r="B15" s="103"/>
      <c r="C15" s="103"/>
    </row>
    <row r="16" spans="1:3" ht="15">
      <c r="A16" s="149"/>
      <c r="B16" s="149"/>
      <c r="C16" s="149"/>
    </row>
    <row r="17" spans="1:3" ht="49.9" customHeight="1">
      <c r="A17" s="160" t="s">
        <v>921</v>
      </c>
      <c r="B17" s="163"/>
      <c r="C17" s="163"/>
    </row>
    <row r="18" spans="1:3" ht="49.9" customHeight="1">
      <c r="A18" s="135" t="s">
        <v>922</v>
      </c>
      <c r="B18" s="135" t="s">
        <v>923</v>
      </c>
      <c r="C18" s="135" t="s">
        <v>924</v>
      </c>
    </row>
    <row r="19" spans="1:6" ht="34.9" customHeight="1">
      <c r="A19" s="151" t="s">
        <v>925</v>
      </c>
      <c r="B19" s="154">
        <f>B49</f>
        <v>0</v>
      </c>
      <c r="C19" s="214">
        <v>0.8</v>
      </c>
      <c r="F19" s="212"/>
    </row>
    <row r="20" spans="1:6" ht="34.9" customHeight="1">
      <c r="A20" s="151" t="s">
        <v>926</v>
      </c>
      <c r="B20" s="152">
        <f>B79</f>
        <v>0</v>
      </c>
      <c r="C20" s="214">
        <v>0.5</v>
      </c>
      <c r="F20" s="212"/>
    </row>
    <row r="21" spans="1:6" ht="34.9" customHeight="1">
      <c r="A21" s="151" t="s">
        <v>927</v>
      </c>
      <c r="B21" s="154">
        <f>B81</f>
        <v>0</v>
      </c>
      <c r="C21" s="214">
        <v>1</v>
      </c>
      <c r="F21" s="212"/>
    </row>
    <row r="22" spans="1:6" ht="34.9" customHeight="1">
      <c r="A22" s="151" t="s">
        <v>928</v>
      </c>
      <c r="B22" s="154">
        <f>B160</f>
        <v>0</v>
      </c>
      <c r="C22" s="214">
        <v>0.8</v>
      </c>
      <c r="F22" s="212"/>
    </row>
    <row r="23" spans="1:6" ht="34.9" customHeight="1">
      <c r="A23" s="151" t="s">
        <v>929</v>
      </c>
      <c r="B23" s="154">
        <f>B206</f>
        <v>0</v>
      </c>
      <c r="C23" s="214">
        <v>0.7</v>
      </c>
      <c r="F23" s="212"/>
    </row>
    <row r="24" spans="1:3" ht="34.9" customHeight="1">
      <c r="A24" s="151"/>
      <c r="B24" s="152"/>
      <c r="C24" s="152"/>
    </row>
    <row r="25" spans="1:3" ht="54.6" customHeight="1">
      <c r="A25" s="180" t="s">
        <v>930</v>
      </c>
      <c r="B25" s="181">
        <f>SUMPRODUCT(B19:B23,C19:C23)/SUM(C19:C23)</f>
        <v>0</v>
      </c>
      <c r="C25" s="128"/>
    </row>
    <row r="26" spans="1:3" ht="34.9" customHeight="1">
      <c r="A26" s="151"/>
      <c r="B26" s="154"/>
      <c r="C26" s="152"/>
    </row>
    <row r="27" spans="1:3" ht="34.9" customHeight="1">
      <c r="A27" s="151"/>
      <c r="B27" s="154"/>
      <c r="C27" s="152"/>
    </row>
    <row r="28" spans="1:3" ht="49.9" customHeight="1">
      <c r="A28" s="160" t="s">
        <v>931</v>
      </c>
      <c r="B28" s="161"/>
      <c r="C28" s="103"/>
    </row>
    <row r="29" spans="1:3" ht="49.9" customHeight="1">
      <c r="A29" s="135" t="s">
        <v>932</v>
      </c>
      <c r="B29" s="155" t="s">
        <v>933</v>
      </c>
      <c r="C29" s="103"/>
    </row>
    <row r="30" spans="1:3" ht="34.9" customHeight="1">
      <c r="A30" s="151" t="s">
        <v>934</v>
      </c>
      <c r="B30" s="154" t="str">
        <f>A79</f>
        <v>INCOMPLETE</v>
      </c>
      <c r="C30" s="103"/>
    </row>
    <row r="31" spans="1:3" ht="34.9" customHeight="1">
      <c r="A31" s="151" t="s">
        <v>935</v>
      </c>
      <c r="B31" s="154" t="str">
        <f>A81</f>
        <v>INCOMPLETE</v>
      </c>
      <c r="C31" s="103"/>
    </row>
    <row r="32" spans="1:3" ht="34.9" customHeight="1">
      <c r="A32" s="151"/>
      <c r="B32" s="154"/>
      <c r="C32" s="103"/>
    </row>
    <row r="33" spans="1:3" ht="49.9" customHeight="1">
      <c r="A33" s="160" t="s">
        <v>936</v>
      </c>
      <c r="B33" s="159"/>
      <c r="C33" s="103"/>
    </row>
    <row r="34" spans="1:3" ht="49.9" customHeight="1">
      <c r="A34" s="135" t="s">
        <v>937</v>
      </c>
      <c r="B34" s="155" t="s">
        <v>936</v>
      </c>
      <c r="C34" s="103"/>
    </row>
    <row r="35" spans="1:3" ht="34.9" customHeight="1">
      <c r="A35" s="151" t="s">
        <v>929</v>
      </c>
      <c r="B35" s="154" t="str">
        <f>A206</f>
        <v>INCOMPLETE</v>
      </c>
      <c r="C35" s="103"/>
    </row>
    <row r="36" spans="1:3" ht="34.9" customHeight="1">
      <c r="A36" s="103"/>
      <c r="B36" s="105"/>
      <c r="C36" s="103"/>
    </row>
    <row r="37" spans="1:3" ht="49.9" customHeight="1">
      <c r="A37" s="160" t="s">
        <v>938</v>
      </c>
      <c r="B37" s="162"/>
      <c r="C37" s="163"/>
    </row>
    <row r="38" spans="1:4" s="126" customFormat="1" ht="49.9" customHeight="1">
      <c r="A38" s="135" t="s">
        <v>939</v>
      </c>
      <c r="B38" s="135" t="s">
        <v>940</v>
      </c>
      <c r="C38" s="135" t="s">
        <v>941</v>
      </c>
      <c r="D38" s="135"/>
    </row>
    <row r="39" spans="1:4" ht="34.9" customHeight="1">
      <c r="A39" s="152" t="str">
        <f>A89</f>
        <v>Energy</v>
      </c>
      <c r="B39" s="156">
        <f>MAX(B84:B86)</f>
        <v>0</v>
      </c>
      <c r="C39" s="157" t="e">
        <f>MAX($C84:$C86)</f>
        <v>#DIV/0!</v>
      </c>
      <c r="D39" s="158"/>
    </row>
    <row r="40" spans="1:3" ht="12.75">
      <c r="A40" s="103"/>
      <c r="B40" s="103"/>
      <c r="C40" s="103"/>
    </row>
    <row r="41" spans="1:3" ht="12.75">
      <c r="A41" s="103"/>
      <c r="B41" s="103"/>
      <c r="C41" s="103"/>
    </row>
    <row r="42" spans="1:3" ht="12.75">
      <c r="A42" s="103"/>
      <c r="B42" s="105"/>
      <c r="C42" s="103"/>
    </row>
    <row r="43" spans="1:3" ht="87.75">
      <c r="A43" s="103"/>
      <c r="B43" s="106">
        <f>$B$42</f>
        <v>0</v>
      </c>
      <c r="C43" s="103"/>
    </row>
    <row r="44" spans="1:3" ht="12.75">
      <c r="A44" s="103"/>
      <c r="B44" s="103"/>
      <c r="C44" s="103"/>
    </row>
    <row r="45" s="297" customFormat="1" ht="25.15" customHeight="1">
      <c r="A45" s="297" t="s">
        <v>942</v>
      </c>
    </row>
    <row r="46" s="121" customFormat="1" ht="25.15" customHeight="1"/>
    <row r="47" spans="1:3" s="117" customFormat="1" ht="49.9" customHeight="1">
      <c r="A47" s="134" t="s">
        <v>943</v>
      </c>
      <c r="B47" s="134" t="s">
        <v>923</v>
      </c>
      <c r="C47" s="134" t="s">
        <v>944</v>
      </c>
    </row>
    <row r="48" spans="1:3" s="117" customFormat="1" ht="19.15" customHeight="1">
      <c r="A48" s="100"/>
      <c r="B48" s="238"/>
      <c r="C48" s="115"/>
    </row>
    <row r="49" spans="1:9" ht="49.9" customHeight="1">
      <c r="A49" s="101"/>
      <c r="B49" s="232">
        <f>SUM(B51:B59)*100/45</f>
        <v>0</v>
      </c>
      <c r="C49" s="133" t="str">
        <f>'Part 2 - Business model'!B13</f>
        <v>INCOMPLETE</v>
      </c>
      <c r="D49" s="115"/>
      <c r="E49" s="115"/>
      <c r="F49" s="115"/>
      <c r="G49" s="115"/>
      <c r="H49" s="115"/>
      <c r="I49" s="115"/>
    </row>
    <row r="50" spans="1:13" ht="49.9" customHeight="1">
      <c r="A50" s="107" t="s">
        <v>945</v>
      </c>
      <c r="B50" s="116"/>
      <c r="C50" s="116"/>
      <c r="D50" s="115"/>
      <c r="E50" s="115"/>
      <c r="F50" s="115"/>
      <c r="G50" s="108"/>
      <c r="H50" s="108"/>
      <c r="I50" s="108"/>
      <c r="J50" s="109"/>
      <c r="K50" s="109"/>
      <c r="L50" s="109"/>
      <c r="M50" s="109"/>
    </row>
    <row r="51" spans="1:9" ht="34.9" customHeight="1">
      <c r="A51" s="111" t="s">
        <v>946</v>
      </c>
      <c r="B51" s="139">
        <f>'Part 2 - Business model'!A16</f>
        <v>0</v>
      </c>
      <c r="C51" s="131" t="str">
        <f>IF(B51&gt;0,"OK","INCOMPLETE")</f>
        <v>INCOMPLETE</v>
      </c>
      <c r="D51" s="115"/>
      <c r="E51" s="115"/>
      <c r="F51" s="115"/>
      <c r="G51" s="115"/>
      <c r="H51" s="115"/>
      <c r="I51" s="115"/>
    </row>
    <row r="52" spans="1:9" ht="34.9" customHeight="1">
      <c r="A52" s="111" t="s">
        <v>947</v>
      </c>
      <c r="B52" s="139">
        <f>'Part 2 - Business model'!B16</f>
        <v>0</v>
      </c>
      <c r="C52" s="131" t="str">
        <f aca="true" t="shared" si="0" ref="C52:C59">IF(B52&gt;0,"OK","INCOMPLETE")</f>
        <v>INCOMPLETE</v>
      </c>
      <c r="D52" s="115"/>
      <c r="E52" s="115"/>
      <c r="F52" s="115"/>
      <c r="G52" s="115"/>
      <c r="H52" s="115"/>
      <c r="I52" s="115"/>
    </row>
    <row r="53" spans="1:9" ht="34.9" customHeight="1">
      <c r="A53" s="111" t="s">
        <v>948</v>
      </c>
      <c r="B53" s="139">
        <f>'Part 2 - Business model'!C16</f>
        <v>0</v>
      </c>
      <c r="C53" s="131" t="str">
        <f t="shared" si="0"/>
        <v>INCOMPLETE</v>
      </c>
      <c r="D53" s="115"/>
      <c r="E53" s="115"/>
      <c r="F53" s="115"/>
      <c r="G53" s="115"/>
      <c r="H53" s="115"/>
      <c r="I53" s="115"/>
    </row>
    <row r="54" spans="1:9" ht="34.9" customHeight="1">
      <c r="A54" s="111" t="s">
        <v>949</v>
      </c>
      <c r="B54" s="139">
        <f>'Part 2 - Business model'!D16</f>
        <v>0</v>
      </c>
      <c r="C54" s="131" t="str">
        <f t="shared" si="0"/>
        <v>INCOMPLETE</v>
      </c>
      <c r="D54" s="115"/>
      <c r="E54" s="115"/>
      <c r="F54" s="115"/>
      <c r="G54" s="115"/>
      <c r="H54" s="115"/>
      <c r="I54" s="115"/>
    </row>
    <row r="55" spans="1:9" ht="34.9" customHeight="1">
      <c r="A55" s="111" t="s">
        <v>950</v>
      </c>
      <c r="B55" s="139">
        <f>'Part 2 - Business model'!E16</f>
        <v>0</v>
      </c>
      <c r="C55" s="131" t="str">
        <f t="shared" si="0"/>
        <v>INCOMPLETE</v>
      </c>
      <c r="D55" s="115"/>
      <c r="E55" s="115"/>
      <c r="F55" s="115"/>
      <c r="G55" s="115"/>
      <c r="H55" s="115"/>
      <c r="I55" s="115"/>
    </row>
    <row r="56" spans="1:9" ht="34.9" customHeight="1">
      <c r="A56" s="111" t="s">
        <v>951</v>
      </c>
      <c r="B56" s="139">
        <f>'Part 2 - Business model'!F16</f>
        <v>0</v>
      </c>
      <c r="C56" s="131" t="str">
        <f t="shared" si="0"/>
        <v>INCOMPLETE</v>
      </c>
      <c r="D56" s="115"/>
      <c r="E56" s="115"/>
      <c r="F56" s="115"/>
      <c r="G56" s="115"/>
      <c r="H56" s="115"/>
      <c r="I56" s="115"/>
    </row>
    <row r="57" spans="1:9" ht="34.9" customHeight="1">
      <c r="A57" s="111" t="s">
        <v>952</v>
      </c>
      <c r="B57" s="139">
        <f>'Part 2 - Business model'!G16</f>
        <v>0</v>
      </c>
      <c r="C57" s="131" t="str">
        <f t="shared" si="0"/>
        <v>INCOMPLETE</v>
      </c>
      <c r="D57" s="115"/>
      <c r="E57" s="115"/>
      <c r="F57" s="115"/>
      <c r="G57" s="115"/>
      <c r="H57" s="115"/>
      <c r="I57" s="115"/>
    </row>
    <row r="58" spans="1:9" ht="34.9" customHeight="1">
      <c r="A58" s="111" t="s">
        <v>953</v>
      </c>
      <c r="B58" s="139">
        <f>'Part 2 - Business model'!H16</f>
        <v>0</v>
      </c>
      <c r="C58" s="131" t="str">
        <f t="shared" si="0"/>
        <v>INCOMPLETE</v>
      </c>
      <c r="D58" s="115"/>
      <c r="E58" s="115"/>
      <c r="F58" s="115"/>
      <c r="G58" s="115"/>
      <c r="H58" s="115"/>
      <c r="I58" s="115"/>
    </row>
    <row r="59" spans="1:9" ht="34.9" customHeight="1">
      <c r="A59" s="111" t="s">
        <v>954</v>
      </c>
      <c r="B59" s="139">
        <f>'Part 2 - Business model'!I16</f>
        <v>0</v>
      </c>
      <c r="C59" s="131" t="str">
        <f t="shared" si="0"/>
        <v>INCOMPLETE</v>
      </c>
      <c r="D59" s="115"/>
      <c r="E59" s="115"/>
      <c r="F59" s="115"/>
      <c r="G59" s="115"/>
      <c r="H59" s="115"/>
      <c r="I59" s="115"/>
    </row>
    <row r="60" spans="1:9" ht="12.75">
      <c r="A60" s="100"/>
      <c r="B60" s="238"/>
      <c r="C60" s="115"/>
      <c r="D60" s="115"/>
      <c r="E60" s="115"/>
      <c r="F60" s="115"/>
      <c r="G60" s="115"/>
      <c r="H60" s="115"/>
      <c r="I60" s="115"/>
    </row>
    <row r="61" spans="1:15378" ht="12.75">
      <c r="A61" s="117"/>
      <c r="B61" s="97"/>
      <c r="C61" s="97"/>
      <c r="D61" s="115"/>
      <c r="E61" s="115"/>
      <c r="F61" s="115"/>
      <c r="G61" s="115"/>
      <c r="H61" s="115"/>
      <c r="I61" s="115"/>
      <c r="VSL61" s="114">
        <f>A2</f>
        <v>0</v>
      </c>
    </row>
    <row r="62" spans="1:9" ht="12.75">
      <c r="A62" s="117"/>
      <c r="B62" s="97"/>
      <c r="C62" s="97"/>
      <c r="D62" s="115"/>
      <c r="E62" s="115"/>
      <c r="F62" s="115"/>
      <c r="G62" s="115"/>
      <c r="H62" s="115"/>
      <c r="I62" s="115"/>
    </row>
    <row r="63" s="298" customFormat="1" ht="24" customHeight="1">
      <c r="A63" s="298" t="s">
        <v>955</v>
      </c>
    </row>
    <row r="64" s="121" customFormat="1" ht="24" customHeight="1"/>
    <row r="65" spans="1:9" ht="49.9" customHeight="1">
      <c r="A65" s="135" t="s">
        <v>956</v>
      </c>
      <c r="B65" s="124" t="s">
        <v>923</v>
      </c>
      <c r="C65" s="124" t="s">
        <v>944</v>
      </c>
      <c r="D65" s="115"/>
      <c r="E65" s="115"/>
      <c r="F65" s="115"/>
      <c r="G65" s="115"/>
      <c r="H65" s="115"/>
      <c r="I65" s="115"/>
    </row>
    <row r="66" spans="1:9" ht="49.9" customHeight="1">
      <c r="A66" s="110" t="s">
        <v>957</v>
      </c>
      <c r="B66" s="115"/>
      <c r="C66" s="115"/>
      <c r="D66" s="115"/>
      <c r="E66" s="115"/>
      <c r="F66" s="115"/>
      <c r="G66" s="115"/>
      <c r="H66" s="115"/>
      <c r="I66" s="115"/>
    </row>
    <row r="67" spans="1:9" s="38" customFormat="1" ht="34.9" customHeight="1">
      <c r="A67" s="111" t="s">
        <v>958</v>
      </c>
      <c r="B67" s="139">
        <f>'Part 3 - Input-Output'!A8</f>
        <v>0</v>
      </c>
      <c r="C67" s="131" t="str">
        <f>IF(B67&gt;0,"OK","INCOMPLETE")</f>
        <v>INCOMPLETE</v>
      </c>
      <c r="D67" s="299"/>
      <c r="E67" s="98"/>
      <c r="F67" s="98"/>
      <c r="G67" s="98"/>
      <c r="H67" s="98"/>
      <c r="I67" s="98"/>
    </row>
    <row r="68" spans="1:9" s="38" customFormat="1" ht="34.9" customHeight="1">
      <c r="A68" s="111" t="s">
        <v>959</v>
      </c>
      <c r="B68" s="139">
        <f>'Part 3 - Input-Output'!B8</f>
        <v>0</v>
      </c>
      <c r="C68" s="131" t="str">
        <f aca="true" t="shared" si="1" ref="C68:C72">IF(B68&gt;0,"OK","INCOMPLETE")</f>
        <v>INCOMPLETE</v>
      </c>
      <c r="D68" s="299"/>
      <c r="E68" s="98"/>
      <c r="F68" s="98"/>
      <c r="G68" s="98"/>
      <c r="H68" s="98"/>
      <c r="I68" s="98"/>
    </row>
    <row r="69" spans="1:9" s="38" customFormat="1" ht="34.9" customHeight="1">
      <c r="A69" s="111" t="s">
        <v>960</v>
      </c>
      <c r="B69" s="139">
        <f>'Part 3 - Input-Output'!C8</f>
        <v>0</v>
      </c>
      <c r="C69" s="131" t="str">
        <f t="shared" si="1"/>
        <v>INCOMPLETE</v>
      </c>
      <c r="D69" s="299"/>
      <c r="E69" s="98"/>
      <c r="F69" s="98"/>
      <c r="G69" s="98"/>
      <c r="H69" s="98"/>
      <c r="I69" s="98"/>
    </row>
    <row r="70" spans="1:9" s="38" customFormat="1" ht="34.9" customHeight="1">
      <c r="A70" s="111" t="s">
        <v>961</v>
      </c>
      <c r="B70" s="139">
        <f>'Part 3 - Input-Output'!D8</f>
        <v>0</v>
      </c>
      <c r="C70" s="131" t="str">
        <f t="shared" si="1"/>
        <v>INCOMPLETE</v>
      </c>
      <c r="D70" s="299"/>
      <c r="E70" s="98"/>
      <c r="F70" s="98"/>
      <c r="G70" s="98"/>
      <c r="H70" s="98"/>
      <c r="I70" s="98"/>
    </row>
    <row r="71" spans="1:9" s="38" customFormat="1" ht="34.9" customHeight="1">
      <c r="A71" s="111" t="s">
        <v>962</v>
      </c>
      <c r="B71" s="139">
        <f>'Part 3 - Input-Output'!E8</f>
        <v>0</v>
      </c>
      <c r="C71" s="131" t="str">
        <f t="shared" si="1"/>
        <v>INCOMPLETE</v>
      </c>
      <c r="D71" s="299"/>
      <c r="E71" s="98"/>
      <c r="F71" s="98"/>
      <c r="G71" s="98"/>
      <c r="H71" s="98"/>
      <c r="I71" s="98"/>
    </row>
    <row r="72" spans="1:9" s="38" customFormat="1" ht="34.9" customHeight="1">
      <c r="A72" s="111" t="s">
        <v>963</v>
      </c>
      <c r="B72" s="139">
        <f>'Part 3 - Input-Output'!F8</f>
        <v>0</v>
      </c>
      <c r="C72" s="131" t="str">
        <f t="shared" si="1"/>
        <v>INCOMPLETE</v>
      </c>
      <c r="D72" s="299"/>
      <c r="E72" s="98"/>
      <c r="F72" s="98"/>
      <c r="G72" s="98"/>
      <c r="H72" s="98"/>
      <c r="I72" s="98"/>
    </row>
    <row r="73" spans="1:9" ht="49.9" customHeight="1">
      <c r="A73" s="128" t="s">
        <v>964</v>
      </c>
      <c r="B73" s="115"/>
      <c r="C73" s="115"/>
      <c r="D73" s="115"/>
      <c r="E73" s="115"/>
      <c r="F73" s="115"/>
      <c r="G73" s="115"/>
      <c r="H73" s="115"/>
      <c r="I73" s="115"/>
    </row>
    <row r="74" spans="1:9" ht="34.9" customHeight="1">
      <c r="A74" s="111" t="s">
        <v>965</v>
      </c>
      <c r="B74" s="139">
        <f>AVERAGE(B67:B68)*100/5</f>
        <v>0</v>
      </c>
      <c r="C74" s="115"/>
      <c r="D74" s="115"/>
      <c r="E74" s="115"/>
      <c r="F74" s="115"/>
      <c r="G74" s="115"/>
      <c r="H74" s="115"/>
      <c r="I74" s="115"/>
    </row>
    <row r="75" spans="1:9" ht="34.9" customHeight="1">
      <c r="A75" s="111" t="s">
        <v>966</v>
      </c>
      <c r="B75" s="139">
        <f>AVERAGE(B69:B70)*100/5</f>
        <v>0</v>
      </c>
      <c r="C75" s="115"/>
      <c r="D75" s="115"/>
      <c r="E75" s="115"/>
      <c r="F75" s="115"/>
      <c r="G75" s="115"/>
      <c r="H75" s="115"/>
      <c r="I75" s="115"/>
    </row>
    <row r="76" spans="1:9" ht="34.9" customHeight="1">
      <c r="A76" s="111" t="s">
        <v>967</v>
      </c>
      <c r="B76" s="139">
        <f>AVERAGE(B71:B72)*100/5</f>
        <v>0</v>
      </c>
      <c r="C76" s="115"/>
      <c r="D76" s="115"/>
      <c r="E76" s="115"/>
      <c r="F76" s="115"/>
      <c r="G76" s="115"/>
      <c r="H76" s="115"/>
      <c r="I76" s="115"/>
    </row>
    <row r="77" spans="1:9" ht="12.75">
      <c r="A77" s="101"/>
      <c r="B77" s="115"/>
      <c r="C77" s="115"/>
      <c r="D77" s="115"/>
      <c r="E77" s="115"/>
      <c r="F77" s="115"/>
      <c r="G77" s="115"/>
      <c r="H77" s="115"/>
      <c r="I77" s="115"/>
    </row>
    <row r="78" spans="1:9" ht="34.9" customHeight="1">
      <c r="A78" s="134" t="s">
        <v>968</v>
      </c>
      <c r="B78" s="115"/>
      <c r="C78" s="115"/>
      <c r="D78" s="115"/>
      <c r="E78" s="115"/>
      <c r="F78" s="115"/>
      <c r="G78" s="115"/>
      <c r="H78" s="115"/>
      <c r="I78" s="115"/>
    </row>
    <row r="79" spans="1:9" ht="150.6" customHeight="1">
      <c r="A79" s="201" t="str">
        <f>IF(AND(B67&gt;0,B68&gt;0,B69&gt;0,B70&gt;0,B71&gt;0,B72&gt;0,B74&gt;0,B75&gt;0,B76&gt;0),IF(AND(B74=MAX(B74:B76),B75=MAX(B74:B76),B76=MAX(B74:B76)),"Energi, Vand, Materialer",IF(AND(B74=MAX(B74:B76),B75=MAX(B74:B76)),"Energi, Vand",IF(AND(B74=MAX(B74:B76),B76=MAX(B74:B76)),"Energi, Materialer",IF(AND(B75=MAX(B74:B76),B76=MAX(B74:B76)),"Vand, Materialer",IF(B74=MAX(B74:B76),"Energy",IF(B75=MAX(B74:B76),"Water",IF(B76=MAX(B74:B76),"Materials"))))))),"INCOMPLETE")</f>
        <v>INCOMPLETE</v>
      </c>
      <c r="B79" s="233">
        <f>MAX(B74:B76)</f>
        <v>0</v>
      </c>
      <c r="C79" s="123"/>
      <c r="D79" s="115"/>
      <c r="E79" s="115"/>
      <c r="F79" s="115"/>
      <c r="G79" s="115"/>
      <c r="H79" s="115"/>
      <c r="I79" s="115"/>
    </row>
    <row r="80" spans="1:9" ht="34.9" customHeight="1">
      <c r="A80" s="134" t="s">
        <v>935</v>
      </c>
      <c r="B80" s="137"/>
      <c r="C80" s="115"/>
      <c r="D80" s="115"/>
      <c r="E80" s="115"/>
      <c r="F80" s="115"/>
      <c r="G80" s="115"/>
      <c r="H80" s="115"/>
      <c r="I80" s="115"/>
    </row>
    <row r="81" spans="1:9" ht="202.9" customHeight="1">
      <c r="A81" s="201" t="str">
        <f>IF(AND(B96&gt;0,B113&gt;0,B137&gt;0,B152&gt;0),E83&amp;" "&amp;E84&amp;" "&amp;E85&amp;" "&amp;E86&amp;" "&amp;E87&amp;" "&amp;E88&amp;" "&amp;E89&amp;" "&amp;E90,"INCOMPLETE")</f>
        <v>INCOMPLETE</v>
      </c>
      <c r="B81" s="234">
        <f>MAX(B96,B113,B137,D137,F137,B152,D152,F152)</f>
        <v>0</v>
      </c>
      <c r="C81" s="115"/>
      <c r="D81" s="115"/>
      <c r="E81" s="115"/>
      <c r="F81" s="115"/>
      <c r="G81" s="115"/>
      <c r="H81" s="115"/>
      <c r="I81" s="115"/>
    </row>
    <row r="82" spans="1:9" ht="34.9" customHeight="1">
      <c r="A82" s="134" t="s">
        <v>969</v>
      </c>
      <c r="B82" s="138"/>
      <c r="C82" s="115"/>
      <c r="D82" s="115"/>
      <c r="E82" s="115"/>
      <c r="F82" s="115"/>
      <c r="G82" s="115"/>
      <c r="H82" s="115"/>
      <c r="I82" s="115"/>
    </row>
    <row r="83" spans="1:9" ht="49.9" customHeight="1">
      <c r="A83" s="211" t="s">
        <v>933</v>
      </c>
      <c r="B83" s="211" t="s">
        <v>970</v>
      </c>
      <c r="C83" s="211" t="s">
        <v>971</v>
      </c>
      <c r="D83" s="115"/>
      <c r="E83" s="114" t="str">
        <f>IF(AND(B96&gt;0,B96=MAX(B96,B113,B137,D137,F137,B152,D152,F152)),"Energi","")</f>
        <v/>
      </c>
      <c r="F83" s="115"/>
      <c r="G83" s="115"/>
      <c r="H83" s="115"/>
      <c r="I83" s="115"/>
    </row>
    <row r="84" spans="1:9" ht="30" customHeight="1">
      <c r="A84" s="205" t="s">
        <v>965</v>
      </c>
      <c r="B84" s="226">
        <f>'Part 3.2 - Energy'!C45</f>
        <v>0</v>
      </c>
      <c r="C84" s="202" t="e">
        <f>B84/B87</f>
        <v>#DIV/0!</v>
      </c>
      <c r="D84" s="115"/>
      <c r="E84" s="213" t="str">
        <f>IF(AND(B113&gt;0,B113=MAX(B96,B113,B137,D137,F137,B152,D152,F152)),"Vand","")</f>
        <v/>
      </c>
      <c r="F84" s="115"/>
      <c r="G84" s="115"/>
      <c r="H84" s="115"/>
      <c r="I84" s="115"/>
    </row>
    <row r="85" spans="1:9" ht="30" customHeight="1">
      <c r="A85" s="204" t="s">
        <v>966</v>
      </c>
      <c r="B85" s="227">
        <f>'Part 3.3 - Water'!C48</f>
        <v>0</v>
      </c>
      <c r="C85" s="203" t="e">
        <f>B85/B87</f>
        <v>#DIV/0!</v>
      </c>
      <c r="D85" s="115"/>
      <c r="E85" s="114" t="str">
        <f>IF(AND(B137&gt;0,B137=MAX(B96,B113,B137,D137,F137,B152,D152,F152)),B131,"")</f>
        <v/>
      </c>
      <c r="F85" s="115"/>
      <c r="G85" s="115"/>
      <c r="H85" s="115"/>
      <c r="I85" s="115"/>
    </row>
    <row r="86" spans="1:9" ht="30" customHeight="1">
      <c r="A86" s="205" t="s">
        <v>967</v>
      </c>
      <c r="B86" s="226">
        <f>'Part 3.4 - Materials'!C46</f>
        <v>0</v>
      </c>
      <c r="C86" s="202" t="e">
        <f>B86/B87</f>
        <v>#DIV/0!</v>
      </c>
      <c r="D86" s="115"/>
      <c r="E86" s="114" t="str">
        <f>IF(AND(D137&gt;0,D137=MAX(B96,B113,B137,D137,F137,B152,D152,F152)),D131,"")</f>
        <v/>
      </c>
      <c r="F86" s="115"/>
      <c r="G86" s="115"/>
      <c r="H86" s="115"/>
      <c r="I86" s="115"/>
    </row>
    <row r="87" spans="1:9" ht="30" customHeight="1">
      <c r="A87" s="209" t="s">
        <v>119</v>
      </c>
      <c r="B87" s="228">
        <f>SUM(B84:B86)</f>
        <v>0</v>
      </c>
      <c r="C87" s="210"/>
      <c r="D87" s="115"/>
      <c r="E87" s="114" t="str">
        <f>IF(AND(F137&gt;0,F137=MAX(B96,B113,B137,D137,F137,B152,D152,F152)),F131,"")</f>
        <v/>
      </c>
      <c r="F87" s="115"/>
      <c r="G87" s="115"/>
      <c r="H87" s="115"/>
      <c r="I87" s="115"/>
    </row>
    <row r="88" spans="1:9" ht="60" customHeight="1">
      <c r="A88" s="134" t="s">
        <v>972</v>
      </c>
      <c r="B88" s="150"/>
      <c r="C88" s="115"/>
      <c r="D88" s="115"/>
      <c r="E88" s="114" t="str">
        <f>IF(AND(B152&gt;0,B152=MAX(B96,B113,B137,D137,F137,B152,D152,F152)),B145,"")</f>
        <v/>
      </c>
      <c r="F88" s="115"/>
      <c r="G88" s="115"/>
      <c r="H88" s="115"/>
      <c r="I88" s="115"/>
    </row>
    <row r="89" spans="1:9" ht="60" customHeight="1">
      <c r="A89" s="197" t="str">
        <f>IF(B84=MAX(B84:B86),"Energy",IF(B85=MAX(B84:B86),"Water",IF(B86=MAX(B84:B86),"Materials")))</f>
        <v>Energy</v>
      </c>
      <c r="B89" s="112"/>
      <c r="C89" s="115"/>
      <c r="D89" s="115"/>
      <c r="E89" s="114" t="str">
        <f>IF(AND(D152&gt;0,D152=MAX(B96,B113,B137,D137,F137,B152,D152,F152)),D145,"")</f>
        <v/>
      </c>
      <c r="F89" s="115"/>
      <c r="G89" s="115"/>
      <c r="H89" s="115"/>
      <c r="I89" s="115"/>
    </row>
    <row r="90" spans="1:9" ht="17.45" customHeight="1">
      <c r="A90" s="136"/>
      <c r="B90" s="150"/>
      <c r="C90" s="115"/>
      <c r="D90" s="115"/>
      <c r="E90" s="114" t="str">
        <f>IF(AND(F152&gt;0,F152=MAX(B96,B113,B137,D137,F137,B152,D152,F152)),F145,"")</f>
        <v/>
      </c>
      <c r="F90" s="115"/>
      <c r="G90" s="115"/>
      <c r="H90" s="115"/>
      <c r="I90" s="115"/>
    </row>
    <row r="91" spans="1:9" s="118" customFormat="1" ht="18" customHeight="1">
      <c r="A91" s="108"/>
      <c r="B91" s="97"/>
      <c r="C91" s="97"/>
      <c r="D91" s="97"/>
      <c r="E91" s="97"/>
      <c r="F91" s="97"/>
      <c r="G91" s="97"/>
      <c r="H91" s="97"/>
      <c r="I91" s="97"/>
    </row>
    <row r="92" s="296" customFormat="1" ht="22.5">
      <c r="A92" s="296" t="s">
        <v>973</v>
      </c>
    </row>
    <row r="93" s="121" customFormat="1" ht="22.5"/>
    <row r="94" spans="1:3" s="128" customFormat="1" ht="49.9" customHeight="1">
      <c r="A94" s="134" t="s">
        <v>974</v>
      </c>
      <c r="B94" s="134" t="s">
        <v>923</v>
      </c>
      <c r="C94" s="134" t="s">
        <v>944</v>
      </c>
    </row>
    <row r="95" s="128" customFormat="1" ht="16.9" customHeight="1"/>
    <row r="96" spans="1:9" s="120" customFormat="1" ht="61.9" customHeight="1">
      <c r="A96" s="115"/>
      <c r="B96" s="167">
        <f>SUM(B98,B99,B100,B101,B102,B104)*100/30</f>
        <v>0</v>
      </c>
      <c r="C96" s="123" t="str">
        <f>'Part 3.2 - Energy'!B46</f>
        <v>INCOMPLETE</v>
      </c>
      <c r="D96" s="119"/>
      <c r="E96" s="119"/>
      <c r="F96" s="119"/>
      <c r="G96" s="119"/>
      <c r="H96" s="119"/>
      <c r="I96" s="119"/>
    </row>
    <row r="97" spans="1:9" s="118" customFormat="1" ht="49.9" customHeight="1">
      <c r="A97" s="107" t="s">
        <v>975</v>
      </c>
      <c r="B97" s="115"/>
      <c r="C97" s="123"/>
      <c r="D97" s="97"/>
      <c r="E97" s="97"/>
      <c r="F97" s="97"/>
      <c r="G97" s="97"/>
      <c r="H97" s="97"/>
      <c r="I97" s="97"/>
    </row>
    <row r="98" spans="1:9" s="118" customFormat="1" ht="34.9" customHeight="1">
      <c r="A98" s="102" t="s">
        <v>976</v>
      </c>
      <c r="B98" s="139">
        <f>'Part 3.2 - Energy'!A50</f>
        <v>0</v>
      </c>
      <c r="C98" s="131" t="str">
        <f>IF(B98&gt;0,"OK","INCOMPLETE")</f>
        <v>INCOMPLETE</v>
      </c>
      <c r="D98" s="97"/>
      <c r="E98" s="97"/>
      <c r="F98" s="97"/>
      <c r="G98" s="97"/>
      <c r="H98" s="97"/>
      <c r="I98" s="97"/>
    </row>
    <row r="99" spans="1:9" s="118" customFormat="1" ht="34.9" customHeight="1">
      <c r="A99" s="102" t="s">
        <v>977</v>
      </c>
      <c r="B99" s="139">
        <f>'Part 3.2 - Energy'!B50</f>
        <v>0</v>
      </c>
      <c r="C99" s="131" t="str">
        <f>IF(B99&gt;0,"OK","INCOMPLETE")</f>
        <v>INCOMPLETE</v>
      </c>
      <c r="D99" s="97"/>
      <c r="E99" s="97"/>
      <c r="F99" s="97"/>
      <c r="G99" s="97"/>
      <c r="H99" s="97"/>
      <c r="I99" s="97"/>
    </row>
    <row r="100" spans="1:9" s="118" customFormat="1" ht="34.9" customHeight="1">
      <c r="A100" s="102" t="s">
        <v>978</v>
      </c>
      <c r="B100" s="139">
        <f>'Part 3.2 - Energy'!C50</f>
        <v>0</v>
      </c>
      <c r="C100" s="131" t="str">
        <f>IF(B100&gt;0,"OK","INCOMPLETE")</f>
        <v>INCOMPLETE</v>
      </c>
      <c r="D100" s="97"/>
      <c r="E100" s="97"/>
      <c r="F100" s="97"/>
      <c r="G100" s="97"/>
      <c r="H100" s="97"/>
      <c r="I100" s="97"/>
    </row>
    <row r="101" spans="1:9" s="118" customFormat="1" ht="34.9" customHeight="1">
      <c r="A101" s="102" t="s">
        <v>979</v>
      </c>
      <c r="B101" s="139">
        <f>'Part 3.2 - Energy'!D50</f>
        <v>0</v>
      </c>
      <c r="C101" s="131" t="str">
        <f aca="true" t="shared" si="2" ref="C101:C102">IF(B101&gt;0,"OK","INCOMPLETE")</f>
        <v>INCOMPLETE</v>
      </c>
      <c r="D101" s="97"/>
      <c r="E101" s="97"/>
      <c r="F101" s="97"/>
      <c r="G101" s="97"/>
      <c r="H101" s="97"/>
      <c r="I101" s="97"/>
    </row>
    <row r="102" spans="1:9" s="118" customFormat="1" ht="34.9" customHeight="1">
      <c r="A102" s="102" t="s">
        <v>980</v>
      </c>
      <c r="B102" s="139">
        <f>'Part 3.2 - Energy'!E50</f>
        <v>0</v>
      </c>
      <c r="C102" s="131" t="str">
        <f t="shared" si="2"/>
        <v>INCOMPLETE</v>
      </c>
      <c r="D102" s="97"/>
      <c r="E102" s="97"/>
      <c r="F102" s="97"/>
      <c r="G102" s="97"/>
      <c r="H102" s="97"/>
      <c r="I102" s="97"/>
    </row>
    <row r="103" spans="1:9" s="118" customFormat="1" ht="34.9" customHeight="1">
      <c r="A103" s="238"/>
      <c r="B103" s="115"/>
      <c r="C103" s="123"/>
      <c r="D103" s="97"/>
      <c r="E103" s="97"/>
      <c r="F103" s="97"/>
      <c r="G103" s="97"/>
      <c r="H103" s="97"/>
      <c r="I103" s="97"/>
    </row>
    <row r="104" spans="1:9" s="118" customFormat="1" ht="49.9" customHeight="1">
      <c r="A104" s="134" t="s">
        <v>981</v>
      </c>
      <c r="B104" s="139">
        <f>'Part 3.2 - Energy'!F50</f>
        <v>0</v>
      </c>
      <c r="C104" s="131" t="str">
        <f>IF(B104&gt;0,"OK","INCOMPLETE")</f>
        <v>INCOMPLETE</v>
      </c>
      <c r="D104" s="97"/>
      <c r="E104" s="97"/>
      <c r="F104" s="97"/>
      <c r="G104" s="97"/>
      <c r="H104" s="97"/>
      <c r="I104" s="97"/>
    </row>
    <row r="105" spans="1:9" s="118" customFormat="1" ht="205.9" customHeight="1">
      <c r="A105" s="168" t="str">
        <f>IF(B104=1,"Much more efficient",IF(B104=2,"More efficient",IF(B104=3,"Neither more nor less efficient",IF(B104=4,"Less efficient",IF(B104=5,"Much less efficient",IF(B104=0,"INCOMPLETE"))))))</f>
        <v>INCOMPLETE</v>
      </c>
      <c r="B105" s="115"/>
      <c r="C105" s="115"/>
      <c r="D105" s="97"/>
      <c r="E105" s="97"/>
      <c r="F105" s="97"/>
      <c r="G105" s="97"/>
      <c r="H105" s="97"/>
      <c r="I105" s="97"/>
    </row>
    <row r="106" spans="1:9" s="118" customFormat="1" ht="17.45" customHeight="1">
      <c r="A106" s="128"/>
      <c r="B106" s="115"/>
      <c r="C106" s="115"/>
      <c r="D106" s="97"/>
      <c r="E106" s="97"/>
      <c r="F106" s="97"/>
      <c r="G106" s="97"/>
      <c r="H106" s="97"/>
      <c r="I106" s="97"/>
    </row>
    <row r="107" spans="1:9" s="118" customFormat="1" ht="25.15" customHeight="1">
      <c r="A107" s="128"/>
      <c r="B107" s="115"/>
      <c r="C107" s="115"/>
      <c r="D107" s="97"/>
      <c r="E107" s="97"/>
      <c r="F107" s="97"/>
      <c r="G107" s="97"/>
      <c r="H107" s="97"/>
      <c r="I107" s="97"/>
    </row>
    <row r="108" s="122" customFormat="1" ht="22.5">
      <c r="A108" s="122" t="s">
        <v>982</v>
      </c>
    </row>
    <row r="109" s="125" customFormat="1" ht="22.5"/>
    <row r="110" s="125" customFormat="1" ht="22.5"/>
    <row r="111" spans="1:9" ht="49.9" customHeight="1">
      <c r="A111" s="134" t="s">
        <v>983</v>
      </c>
      <c r="B111" s="126" t="s">
        <v>923</v>
      </c>
      <c r="C111" s="124" t="s">
        <v>944</v>
      </c>
      <c r="D111" s="115"/>
      <c r="E111" s="115"/>
      <c r="F111" s="115"/>
      <c r="G111" s="115"/>
      <c r="H111" s="115"/>
      <c r="I111" s="115"/>
    </row>
    <row r="112" spans="1:9" ht="16.9" customHeight="1">
      <c r="A112" s="101"/>
      <c r="B112" s="115"/>
      <c r="C112" s="115"/>
      <c r="D112" s="115"/>
      <c r="E112" s="115"/>
      <c r="F112" s="115"/>
      <c r="G112" s="115"/>
      <c r="H112" s="115"/>
      <c r="I112" s="115"/>
    </row>
    <row r="113" spans="2:9" s="118" customFormat="1" ht="69.6" customHeight="1">
      <c r="B113" s="167">
        <f>SUM(B115:B119,B121)*100/30</f>
        <v>0</v>
      </c>
      <c r="C113" s="129" t="str">
        <f>'Part 3.3 - Water'!B57</f>
        <v>INCOMPLETE</v>
      </c>
      <c r="D113" s="97"/>
      <c r="E113" s="97"/>
      <c r="F113" s="97"/>
      <c r="G113" s="97"/>
      <c r="H113" s="97"/>
      <c r="I113" s="97"/>
    </row>
    <row r="114" spans="1:9" s="118" customFormat="1" ht="49.9" customHeight="1">
      <c r="A114" s="107" t="s">
        <v>984</v>
      </c>
      <c r="B114" s="115"/>
      <c r="C114" s="97"/>
      <c r="D114" s="97"/>
      <c r="E114" s="97"/>
      <c r="F114" s="97"/>
      <c r="G114" s="97"/>
      <c r="H114" s="97"/>
      <c r="I114" s="97"/>
    </row>
    <row r="115" spans="1:9" ht="34.9" customHeight="1">
      <c r="A115" s="102" t="s">
        <v>985</v>
      </c>
      <c r="B115" s="140">
        <f>'Part 3.3 - Water'!A60</f>
        <v>0</v>
      </c>
      <c r="C115" s="131" t="str">
        <f>IF(B115&gt;0,"OK","INCOMPLETE")</f>
        <v>INCOMPLETE</v>
      </c>
      <c r="D115" s="115"/>
      <c r="E115" s="115"/>
      <c r="F115" s="115"/>
      <c r="G115" s="115"/>
      <c r="H115" s="115"/>
      <c r="I115" s="115"/>
    </row>
    <row r="116" spans="1:9" ht="34.9" customHeight="1">
      <c r="A116" s="102" t="s">
        <v>986</v>
      </c>
      <c r="B116" s="139">
        <f>'Part 3.3 - Water'!B60</f>
        <v>0</v>
      </c>
      <c r="C116" s="131" t="str">
        <f>IF(B116&gt;0,"OK","INCOMPLETE")</f>
        <v>INCOMPLETE</v>
      </c>
      <c r="D116" s="115"/>
      <c r="E116" s="115"/>
      <c r="F116" s="115"/>
      <c r="G116" s="115"/>
      <c r="H116" s="115"/>
      <c r="I116" s="115"/>
    </row>
    <row r="117" spans="1:9" ht="34.9" customHeight="1">
      <c r="A117" s="102" t="s">
        <v>987</v>
      </c>
      <c r="B117" s="140">
        <f>'Part 3.3 - Water'!C60</f>
        <v>0</v>
      </c>
      <c r="C117" s="131" t="str">
        <f>IF(B117&gt;0,"OK","INCOMPLETE")</f>
        <v>INCOMPLETE</v>
      </c>
      <c r="D117" s="115"/>
      <c r="E117" s="115"/>
      <c r="F117" s="115"/>
      <c r="G117" s="115"/>
      <c r="H117" s="115"/>
      <c r="I117" s="115"/>
    </row>
    <row r="118" spans="1:9" ht="34.9" customHeight="1">
      <c r="A118" s="102" t="s">
        <v>987</v>
      </c>
      <c r="B118" s="139">
        <f>'Part 3.3 - Water'!D60</f>
        <v>0</v>
      </c>
      <c r="C118" s="131" t="str">
        <f>IF(B118&gt;0,"OK","INCOMPLETE")</f>
        <v>INCOMPLETE</v>
      </c>
      <c r="D118" s="115"/>
      <c r="E118" s="115"/>
      <c r="F118" s="115"/>
      <c r="G118" s="115"/>
      <c r="H118" s="115"/>
      <c r="I118" s="115"/>
    </row>
    <row r="119" spans="1:9" ht="34.9" customHeight="1">
      <c r="A119" s="102" t="s">
        <v>988</v>
      </c>
      <c r="B119" s="140">
        <f>'Part 3.3 - Water'!E60</f>
        <v>0</v>
      </c>
      <c r="C119" s="131" t="str">
        <f>IF(B119&gt;0,"OK","INCOMPLETE")</f>
        <v>INCOMPLETE</v>
      </c>
      <c r="D119" s="115"/>
      <c r="E119" s="115"/>
      <c r="F119" s="115"/>
      <c r="G119" s="115"/>
      <c r="H119" s="115"/>
      <c r="I119" s="115"/>
    </row>
    <row r="120" spans="1:9" ht="10.9" customHeight="1">
      <c r="A120" s="238"/>
      <c r="B120" s="115"/>
      <c r="C120" s="115"/>
      <c r="D120" s="115"/>
      <c r="E120" s="115"/>
      <c r="F120" s="115"/>
      <c r="G120" s="115"/>
      <c r="H120" s="115"/>
      <c r="I120" s="115"/>
    </row>
    <row r="121" spans="1:9" ht="49.9" customHeight="1">
      <c r="A121" s="134" t="s">
        <v>989</v>
      </c>
      <c r="B121" s="139">
        <f>'Part 3.3 - Water'!F60</f>
        <v>0</v>
      </c>
      <c r="C121" s="131" t="str">
        <f>IF(B121&gt;0,"OK","INCOMPLETE")</f>
        <v>INCOMPLETE</v>
      </c>
      <c r="D121" s="115"/>
      <c r="E121" s="115"/>
      <c r="F121" s="115"/>
      <c r="G121" s="115"/>
      <c r="H121" s="115"/>
      <c r="I121" s="115"/>
    </row>
    <row r="122" spans="1:9" ht="170.45" customHeight="1">
      <c r="A122" s="169" t="str">
        <f>IF(B121=1,"Much more efficient",IF(B121=2,"More efficient",IF(B121=3,"Neither more nor less efficient",IF(B121=4,"Less efficient",IF(B121=5,"Much less efficient",IF(B121=0,"INCOMPLETE"))))))</f>
        <v>INCOMPLETE</v>
      </c>
      <c r="B122" s="115"/>
      <c r="C122" s="115"/>
      <c r="D122" s="115"/>
      <c r="E122" s="115"/>
      <c r="F122" s="115"/>
      <c r="G122" s="115"/>
      <c r="H122" s="115"/>
      <c r="I122" s="115"/>
    </row>
    <row r="123" spans="1:9" ht="16.15" customHeight="1">
      <c r="A123" s="99"/>
      <c r="C123" s="115"/>
      <c r="D123" s="115"/>
      <c r="E123" s="115"/>
      <c r="F123" s="115"/>
      <c r="G123" s="115"/>
      <c r="H123" s="115"/>
      <c r="I123" s="115"/>
    </row>
    <row r="124" spans="1:9" ht="26.45" customHeight="1">
      <c r="A124" s="99"/>
      <c r="C124" s="115"/>
      <c r="D124" s="115"/>
      <c r="E124" s="115"/>
      <c r="F124" s="115"/>
      <c r="G124" s="115"/>
      <c r="H124" s="115"/>
      <c r="I124" s="115"/>
    </row>
    <row r="125" s="295" customFormat="1" ht="22.5">
      <c r="A125" s="295" t="s">
        <v>990</v>
      </c>
    </row>
    <row r="126" s="125" customFormat="1" ht="22.5"/>
    <row r="127" spans="1:9" ht="25.9" customHeight="1">
      <c r="A127" s="238"/>
      <c r="B127" s="104"/>
      <c r="C127" s="115"/>
      <c r="D127" s="115"/>
      <c r="E127" s="115"/>
      <c r="F127" s="115"/>
      <c r="G127" s="115"/>
      <c r="H127" s="115"/>
      <c r="I127" s="115"/>
    </row>
    <row r="128" spans="1:9" s="126" customFormat="1" ht="49.9" customHeight="1">
      <c r="A128" s="134" t="s">
        <v>991</v>
      </c>
      <c r="B128" s="135" t="s">
        <v>992</v>
      </c>
      <c r="C128" s="126" t="s">
        <v>993</v>
      </c>
      <c r="D128" s="135" t="s">
        <v>994</v>
      </c>
      <c r="E128" s="126" t="s">
        <v>995</v>
      </c>
      <c r="F128" s="135" t="s">
        <v>996</v>
      </c>
      <c r="G128" s="126" t="s">
        <v>997</v>
      </c>
      <c r="H128" s="124"/>
      <c r="I128" s="124"/>
    </row>
    <row r="129" spans="1:9" ht="75" customHeight="1">
      <c r="A129" s="107" t="s">
        <v>998</v>
      </c>
      <c r="B129" s="115"/>
      <c r="C129" s="115">
        <f>IF(C130="UDFYLDNING KRÆVES",1,0)</f>
        <v>0</v>
      </c>
      <c r="D129" s="115"/>
      <c r="E129" s="115">
        <f>IF(E130="UDFYLDNING KRÆVES",1,0)</f>
        <v>0</v>
      </c>
      <c r="F129" s="115"/>
      <c r="G129" s="115">
        <f>IF(G130="UDFYLDNING KRÆVES",1,0)</f>
        <v>0</v>
      </c>
      <c r="H129" s="115"/>
      <c r="I129" s="115"/>
    </row>
    <row r="130" spans="2:9" ht="49.9" customHeight="1">
      <c r="B130" s="142" t="s">
        <v>999</v>
      </c>
      <c r="C130" s="141" t="str">
        <f>'Part 3.4 - Materials'!G51</f>
        <v>OK</v>
      </c>
      <c r="D130" s="142" t="s">
        <v>1000</v>
      </c>
      <c r="E130" s="130" t="str">
        <f>'Part 3.4 - Materials'!G52</f>
        <v>OK</v>
      </c>
      <c r="F130" s="142" t="s">
        <v>1001</v>
      </c>
      <c r="G130" s="130" t="str">
        <f>'Part 3.4 - Materials'!G53</f>
        <v>OK</v>
      </c>
      <c r="H130" s="115"/>
      <c r="I130" s="115"/>
    </row>
    <row r="131" spans="1:9" ht="69" customHeight="1">
      <c r="A131" s="115"/>
      <c r="B131" s="170">
        <f>'Part 3.4 - Materials'!B8</f>
        <v>0</v>
      </c>
      <c r="C131" s="173"/>
      <c r="D131" s="170">
        <f>'Part 3.4 - Materials'!B9</f>
        <v>0</v>
      </c>
      <c r="E131" s="173"/>
      <c r="F131" s="170">
        <f>'Part 3.4 - Materials'!B10</f>
        <v>0</v>
      </c>
      <c r="G131" s="174"/>
      <c r="H131" s="115"/>
      <c r="I131" s="115"/>
    </row>
    <row r="132" spans="1:9" ht="34.9" customHeight="1">
      <c r="A132" s="111" t="s">
        <v>1002</v>
      </c>
      <c r="B132" s="175">
        <f>'Part 3.4 - Materials'!B51</f>
        <v>0</v>
      </c>
      <c r="C132" s="131" t="str">
        <f>IF(B132&gt;0,"OK","INCOMPLETE")</f>
        <v>INCOMPLETE</v>
      </c>
      <c r="D132" s="175">
        <f>'Part 3.4 - Materials'!B52</f>
        <v>0</v>
      </c>
      <c r="E132" s="131" t="str">
        <f>IF(D132&gt;0,"OK","INCOMPLETE")</f>
        <v>INCOMPLETE</v>
      </c>
      <c r="F132" s="175">
        <f>'Part 3.4 - Materials'!B53</f>
        <v>0</v>
      </c>
      <c r="G132" s="131" t="str">
        <f>IF(F132&gt;0,"UOK","INCOMPLETE")</f>
        <v>INCOMPLETE</v>
      </c>
      <c r="H132" s="115"/>
      <c r="I132" s="115"/>
    </row>
    <row r="133" spans="1:9" ht="34.9" customHeight="1">
      <c r="A133" s="111" t="s">
        <v>1003</v>
      </c>
      <c r="B133" s="139">
        <f>'Part 3.4 - Materials'!C51</f>
        <v>0</v>
      </c>
      <c r="C133" s="131" t="str">
        <f>IF(B133&gt;0,"OK","INCOMPLETE")</f>
        <v>INCOMPLETE</v>
      </c>
      <c r="D133" s="139">
        <f>'Part 3.4 - Materials'!C52</f>
        <v>0</v>
      </c>
      <c r="E133" s="131" t="str">
        <f>IF(D133&gt;0,"OK","INCOMPLETE")</f>
        <v>INCOMPLETE</v>
      </c>
      <c r="F133" s="139">
        <f>'Part 3.4 - Materials'!C53</f>
        <v>0</v>
      </c>
      <c r="G133" s="131" t="str">
        <f>IF(F133&gt;0,"OK","INCOMPLETE")</f>
        <v>INCOMPLETE</v>
      </c>
      <c r="H133" s="115"/>
      <c r="I133" s="115"/>
    </row>
    <row r="134" spans="1:9" ht="34.9" customHeight="1">
      <c r="A134" s="111" t="s">
        <v>1004</v>
      </c>
      <c r="B134" s="139">
        <f>'Part 3.4 - Materials'!D51</f>
        <v>0</v>
      </c>
      <c r="C134" s="131" t="str">
        <f>IF(B134&gt;0,"OK","INCOMPLETE")</f>
        <v>INCOMPLETE</v>
      </c>
      <c r="D134" s="139">
        <f>'Part 3.4 - Materials'!D52</f>
        <v>0</v>
      </c>
      <c r="E134" s="131" t="str">
        <f>IF(D134&gt;0,"OK","INCOMPLETE")</f>
        <v>INCOMPLETE</v>
      </c>
      <c r="F134" s="139">
        <f>'Part 3.4 - Materials'!D53</f>
        <v>0</v>
      </c>
      <c r="G134" s="131" t="str">
        <f>IF(F134&gt;0,"OK","INCOMPLETE")</f>
        <v>INCOMPLETE</v>
      </c>
      <c r="H134" s="115"/>
      <c r="I134" s="115"/>
    </row>
    <row r="135" spans="1:9" ht="34.9" customHeight="1">
      <c r="A135" s="111" t="s">
        <v>1005</v>
      </c>
      <c r="B135" s="172">
        <f>'Part 3.4 - Materials'!E51</f>
        <v>0</v>
      </c>
      <c r="C135" s="131" t="str">
        <f>IF(B135&gt;0,"OK","INCOMPLETE")</f>
        <v>INCOMPLETE</v>
      </c>
      <c r="D135" s="172">
        <f>'Part 3.4 - Materials'!E52</f>
        <v>0</v>
      </c>
      <c r="E135" s="131" t="str">
        <f>IF(D135&gt;0,"OK","INCOMPLETE")</f>
        <v>INCOMPLETE</v>
      </c>
      <c r="F135" s="172">
        <f>'Part 3.4 - Materials'!E53</f>
        <v>0</v>
      </c>
      <c r="G135" s="131" t="str">
        <f>IF(F135&gt;0,"OK","INCOMPLETE")</f>
        <v>INCOMPLETE</v>
      </c>
      <c r="H135" s="115"/>
      <c r="I135" s="115"/>
    </row>
    <row r="136" spans="1:9" ht="49.15" customHeight="1">
      <c r="A136" s="100"/>
      <c r="B136" s="239" t="str">
        <f>IF(B135=1,"Much more efficient",IF(B135=2,"More efficient",IF(B135=3,"Neither more nor less efficient",IF(B135=4,"Less efficient",IF(B135=5,"Much less efficient",IF(B135=0,"INCOMPLETE"))))))</f>
        <v>INCOMPLETE</v>
      </c>
      <c r="C136" s="115"/>
      <c r="D136" s="239" t="str">
        <f>IF(D135=1,"Much more efficient",IF(D135=2,"More efficient",IF(D135=3,"Neither more nor less efficient",IF(D135=4,"Less efficient",IF(D135=5,"Much less efficient",IF(D135=0,"INCOMPLETE"))))))</f>
        <v>INCOMPLETE</v>
      </c>
      <c r="E136" s="115"/>
      <c r="F136" s="239" t="str">
        <f>IF(F135=1,"Much more efficient",IF(F135=2,"More efficient",IF(F135=3,"Neither more nor less efficient",IF(F135=4,"Less efficient",IF(F135=5,"Much less efficient",IF(F135=0,"INCOMPLETE"))))))</f>
        <v>INCOMPLETE</v>
      </c>
      <c r="G136" s="115"/>
      <c r="H136" s="115"/>
      <c r="I136" s="115"/>
    </row>
    <row r="137" spans="1:9" ht="49.9" customHeight="1">
      <c r="A137" s="134" t="s">
        <v>1006</v>
      </c>
      <c r="B137" s="237">
        <f>SUM(B132:B135)*100/20</f>
        <v>0</v>
      </c>
      <c r="C137" s="238"/>
      <c r="D137" s="237">
        <f>SUM(D132:D135)*100/20</f>
        <v>0</v>
      </c>
      <c r="E137" s="238"/>
      <c r="F137" s="237">
        <f>SUM(F132:F135)*100/20</f>
        <v>0</v>
      </c>
      <c r="G137" s="171"/>
      <c r="H137" s="115"/>
      <c r="I137" s="115"/>
    </row>
    <row r="138" spans="1:9" ht="29.25">
      <c r="A138" s="100"/>
      <c r="B138" s="99"/>
      <c r="C138" s="99"/>
      <c r="D138" s="99"/>
      <c r="E138" s="115"/>
      <c r="F138" s="115"/>
      <c r="G138" s="115"/>
      <c r="H138" s="115"/>
      <c r="I138" s="115"/>
    </row>
    <row r="139" spans="1:9" ht="29.25">
      <c r="A139" s="100"/>
      <c r="B139" s="99"/>
      <c r="C139" s="99"/>
      <c r="D139" s="99"/>
      <c r="E139" s="115"/>
      <c r="F139" s="115"/>
      <c r="G139" s="115"/>
      <c r="H139" s="115"/>
      <c r="I139" s="115"/>
    </row>
    <row r="140" spans="1:9" ht="29.25">
      <c r="A140" s="100"/>
      <c r="B140" s="99"/>
      <c r="C140" s="99"/>
      <c r="D140" s="99"/>
      <c r="E140" s="115"/>
      <c r="F140" s="115"/>
      <c r="G140" s="115"/>
      <c r="H140" s="115"/>
      <c r="I140" s="115"/>
    </row>
    <row r="141" spans="1:9" ht="12.75">
      <c r="A141" s="100"/>
      <c r="B141" s="115"/>
      <c r="C141" s="115"/>
      <c r="D141" s="115"/>
      <c r="E141" s="115"/>
      <c r="F141" s="115"/>
      <c r="G141" s="115"/>
      <c r="H141" s="115"/>
      <c r="I141" s="115"/>
    </row>
    <row r="142" spans="1:7" ht="49.9" customHeight="1">
      <c r="A142" s="134" t="s">
        <v>1007</v>
      </c>
      <c r="B142" s="135" t="s">
        <v>1008</v>
      </c>
      <c r="C142" s="135" t="s">
        <v>993</v>
      </c>
      <c r="D142" s="135" t="s">
        <v>1009</v>
      </c>
      <c r="E142" s="134" t="s">
        <v>995</v>
      </c>
      <c r="F142" s="134" t="s">
        <v>1010</v>
      </c>
      <c r="G142" s="134" t="s">
        <v>997</v>
      </c>
    </row>
    <row r="143" spans="1:7" ht="75" customHeight="1">
      <c r="A143" s="107" t="s">
        <v>1011</v>
      </c>
      <c r="B143" s="115"/>
      <c r="C143" s="115">
        <f>IF(C144="UDFYLDNING KRÆVES",1,0)</f>
        <v>0</v>
      </c>
      <c r="D143" s="115"/>
      <c r="E143" s="115">
        <f>IF(E144="UDFYLDNING KRÆVES",1,0)</f>
        <v>0</v>
      </c>
      <c r="F143" s="115"/>
      <c r="G143" s="115">
        <f>IF(G144="UDFYLDNING KRÆVES",1,0)</f>
        <v>0</v>
      </c>
    </row>
    <row r="144" spans="1:7" ht="49.9" customHeight="1">
      <c r="A144" s="100"/>
      <c r="B144" s="142" t="s">
        <v>1012</v>
      </c>
      <c r="C144" s="130" t="str">
        <f>'Part 3.4 - Materials'!G60</f>
        <v>OK</v>
      </c>
      <c r="D144" s="142" t="s">
        <v>1013</v>
      </c>
      <c r="E144" s="130" t="str">
        <f>'Part 3.4 - Materials'!G61</f>
        <v>OK</v>
      </c>
      <c r="F144" s="142" t="s">
        <v>1014</v>
      </c>
      <c r="G144" s="130" t="str">
        <f>'Part 3.4 - Materials'!G62</f>
        <v>OK</v>
      </c>
    </row>
    <row r="145" spans="1:7" ht="57" customHeight="1">
      <c r="A145" s="100"/>
      <c r="B145" s="170">
        <f>'Part 3.4 - Materials'!B36</f>
        <v>0</v>
      </c>
      <c r="C145" s="173"/>
      <c r="D145" s="170">
        <f>'Part 3.4 - Materials'!B37</f>
        <v>0</v>
      </c>
      <c r="E145" s="173"/>
      <c r="F145" s="170">
        <f>'Part 3.4 - Materials'!B38</f>
        <v>0</v>
      </c>
      <c r="G145" s="174"/>
    </row>
    <row r="146" spans="1:7" ht="34.9" customHeight="1">
      <c r="A146" s="111" t="s">
        <v>1015</v>
      </c>
      <c r="B146" s="175">
        <f>'Part 3.4 - Materials'!B60</f>
        <v>0</v>
      </c>
      <c r="C146" s="143" t="str">
        <f>IF(B146&gt;0,"OK","INCOMPLETE")</f>
        <v>INCOMPLETE</v>
      </c>
      <c r="D146" s="175">
        <f>'Part 3.4 - Materials'!B61</f>
        <v>0</v>
      </c>
      <c r="E146" s="143" t="str">
        <f>IF(D146&gt;0,"OK","INCOMPLETE")</f>
        <v>INCOMPLETE</v>
      </c>
      <c r="F146" s="175">
        <f>'Part 3.4 - Materials'!B62</f>
        <v>0</v>
      </c>
      <c r="G146" s="143" t="str">
        <f>IF(F146&gt;0,"OK","INCOMPLETE")</f>
        <v>INCOMPLETE</v>
      </c>
    </row>
    <row r="147" spans="1:7" ht="34.9" customHeight="1">
      <c r="A147" s="111" t="s">
        <v>1016</v>
      </c>
      <c r="B147" s="139">
        <f>'Part 3.4 - Materials'!C60</f>
        <v>0</v>
      </c>
      <c r="C147" s="131" t="str">
        <f>IF(B147&gt;0,"OK","INCOMPLETE")</f>
        <v>INCOMPLETE</v>
      </c>
      <c r="D147" s="139">
        <f>'Part 3.4 - Materials'!C61</f>
        <v>0</v>
      </c>
      <c r="E147" s="131" t="str">
        <f>IF(D147&gt;0,"OK","INCOMPLETE")</f>
        <v>INCOMPLETE</v>
      </c>
      <c r="F147" s="139">
        <f>'Part 3.4 - Materials'!C62</f>
        <v>0</v>
      </c>
      <c r="G147" s="131" t="str">
        <f>IF(F147&gt;0,"OK","INCOMPLETE")</f>
        <v>INCOMPLETE</v>
      </c>
    </row>
    <row r="148" spans="1:7" ht="34.9" customHeight="1">
      <c r="A148" s="111" t="s">
        <v>1017</v>
      </c>
      <c r="B148" s="139">
        <f>'Part 3.4 - Materials'!D60</f>
        <v>0</v>
      </c>
      <c r="C148" s="143" t="str">
        <f>IF(B148&gt;0,"OK","INCOMPLETE")</f>
        <v>INCOMPLETE</v>
      </c>
      <c r="D148" s="139">
        <f>'Part 3.4 - Materials'!D61</f>
        <v>0</v>
      </c>
      <c r="E148" s="143" t="str">
        <f>IF(D148&gt;0,"OK","INCOMPLETE")</f>
        <v>INCOMPLETE</v>
      </c>
      <c r="F148" s="139">
        <f>'Part 3.4 - Materials'!D62</f>
        <v>0</v>
      </c>
      <c r="G148" s="143" t="str">
        <f>IF(F148&gt;0,"OK","INCOMPLETE")</f>
        <v>INCOMPLETE</v>
      </c>
    </row>
    <row r="149" spans="1:7" ht="34.9" customHeight="1">
      <c r="A149" s="111" t="s">
        <v>1018</v>
      </c>
      <c r="B149" s="139">
        <f>'Part 3.4 - Materials'!E60</f>
        <v>0</v>
      </c>
      <c r="C149" s="131" t="str">
        <f>IF(B149&gt;0,"OK","INCOMPLETE")</f>
        <v>INCOMPLETE</v>
      </c>
      <c r="D149" s="139">
        <f>'Part 3.4 - Materials'!E61</f>
        <v>0</v>
      </c>
      <c r="E149" s="131" t="str">
        <f>IF(D149&gt;0,"OK","INCOMPLETE")</f>
        <v>INCOMPLETE</v>
      </c>
      <c r="F149" s="139">
        <f>'Part 3.4 - Materials'!E62</f>
        <v>0</v>
      </c>
      <c r="G149" s="131" t="str">
        <f>IF(F149&gt;0,"OK","INCOMPLETE")</f>
        <v>INCOMPLETE</v>
      </c>
    </row>
    <row r="150" spans="1:7" ht="15" customHeight="1">
      <c r="A150" s="100"/>
      <c r="B150" s="115"/>
      <c r="C150" s="115"/>
      <c r="D150" s="115"/>
      <c r="E150" s="115"/>
      <c r="F150" s="115"/>
      <c r="G150" s="115"/>
    </row>
    <row r="151" spans="1:7" s="127" customFormat="1" ht="52.15" customHeight="1">
      <c r="A151" s="132"/>
      <c r="B151" s="239" t="str">
        <f>IF(B149=1,"Much more efficient",IF(B149=2,"More efficient",IF(B149=3,"Neither more nor less efficient",IF(B149=4,"Less efficient",IF(B149=5,"Much less efficient",IF(B149=0,"INCOMPLETE"))))))</f>
        <v>INCOMPLETE</v>
      </c>
      <c r="C151" s="123"/>
      <c r="D151" s="239" t="str">
        <f>IF(D149=1,"Much more efficient",IF(D149=2,"More efficient",IF(D149=3,"Neither more nor less efficient",IF(D149=4,"Less efficient",IF(D149=5,"Much less efficient",IF(D149=0,"INCOMPLETE"))))))</f>
        <v>INCOMPLETE</v>
      </c>
      <c r="E151" s="123"/>
      <c r="F151" s="239" t="str">
        <f>IF(F149=1,"Much more efficient",IF(F149=2,"More efficient",IF(F149=3,"Neither more nor less efficient",IF(F149=4,"Less efficient",IF(F149=5,"Much less efficient",IF(F149=0,"INCOMPLETE"))))))</f>
        <v>INCOMPLETE</v>
      </c>
      <c r="G151" s="123"/>
    </row>
    <row r="152" spans="1:7" ht="49.9" customHeight="1">
      <c r="A152" s="134" t="s">
        <v>1019</v>
      </c>
      <c r="B152" s="236">
        <f>SUM(B146:B149)*100/20</f>
        <v>0</v>
      </c>
      <c r="C152" s="238"/>
      <c r="D152" s="236">
        <f>SUM(D146:D149)*100/20</f>
        <v>0</v>
      </c>
      <c r="E152" s="238"/>
      <c r="F152" s="236">
        <f>SUM(F146:F149)*100/20</f>
        <v>0</v>
      </c>
      <c r="G152" s="115"/>
    </row>
    <row r="153" spans="1:9" ht="12.75">
      <c r="A153" s="100"/>
      <c r="B153" s="115"/>
      <c r="C153" s="115"/>
      <c r="D153" s="115"/>
      <c r="E153" s="115"/>
      <c r="F153" s="115"/>
      <c r="G153" s="115"/>
      <c r="H153" s="115"/>
      <c r="I153" s="115"/>
    </row>
    <row r="154" spans="1:9" ht="12.75">
      <c r="A154" s="100"/>
      <c r="B154" s="115"/>
      <c r="C154" s="115"/>
      <c r="D154" s="115"/>
      <c r="E154" s="115"/>
      <c r="F154" s="115"/>
      <c r="G154" s="115"/>
      <c r="H154" s="115"/>
      <c r="I154" s="115"/>
    </row>
    <row r="155" spans="1:9" ht="12.75">
      <c r="A155" s="100"/>
      <c r="B155" s="115"/>
      <c r="C155" s="115"/>
      <c r="D155" s="115"/>
      <c r="E155" s="115"/>
      <c r="F155" s="115"/>
      <c r="G155" s="115"/>
      <c r="H155" s="115"/>
      <c r="I155" s="115"/>
    </row>
    <row r="156" s="306" customFormat="1" ht="22.5">
      <c r="A156" s="306" t="s">
        <v>1020</v>
      </c>
    </row>
    <row r="157" spans="1:9" ht="12.75">
      <c r="A157" s="100"/>
      <c r="B157" s="115"/>
      <c r="C157" s="115"/>
      <c r="D157" s="115"/>
      <c r="E157" s="115"/>
      <c r="F157" s="115"/>
      <c r="G157" s="115"/>
      <c r="H157" s="115"/>
      <c r="I157" s="115"/>
    </row>
    <row r="158" spans="1:9" ht="49.9" customHeight="1">
      <c r="A158" s="134" t="s">
        <v>1021</v>
      </c>
      <c r="B158" s="124" t="s">
        <v>923</v>
      </c>
      <c r="C158" s="124" t="s">
        <v>944</v>
      </c>
      <c r="D158" s="115"/>
      <c r="E158" s="115"/>
      <c r="F158" s="115"/>
      <c r="G158" s="115"/>
      <c r="H158" s="115"/>
      <c r="I158" s="115"/>
    </row>
    <row r="159" spans="1:9" ht="23.45" customHeight="1">
      <c r="A159" s="100"/>
      <c r="B159" s="148"/>
      <c r="C159" s="123"/>
      <c r="D159" s="115"/>
      <c r="E159" s="115"/>
      <c r="F159" s="115"/>
      <c r="G159" s="115"/>
      <c r="H159" s="115"/>
      <c r="I159" s="115"/>
    </row>
    <row r="160" spans="1:9" ht="61.9" customHeight="1">
      <c r="A160" s="100"/>
      <c r="B160" s="232">
        <f>SUM(B162:B169)*100/40</f>
        <v>0</v>
      </c>
      <c r="C160" s="123" t="str">
        <f>'Part 4 - Readiness'!B4</f>
        <v>INCOMPLETE</v>
      </c>
      <c r="D160" s="115"/>
      <c r="E160" s="115"/>
      <c r="F160" s="115"/>
      <c r="G160" s="115"/>
      <c r="H160" s="115"/>
      <c r="I160" s="115"/>
    </row>
    <row r="161" spans="1:9" ht="55.15" customHeight="1">
      <c r="A161" s="110" t="s">
        <v>1022</v>
      </c>
      <c r="B161" s="115"/>
      <c r="C161" s="115"/>
      <c r="D161" s="115"/>
      <c r="E161" s="115"/>
      <c r="F161" s="115"/>
      <c r="G161" s="115"/>
      <c r="H161" s="115"/>
      <c r="I161" s="115"/>
    </row>
    <row r="162" spans="1:9" ht="34.9" customHeight="1">
      <c r="A162" s="111" t="s">
        <v>1023</v>
      </c>
      <c r="B162" s="139">
        <v>0</v>
      </c>
      <c r="C162" s="131" t="str">
        <f aca="true" t="shared" si="3" ref="C162:C169">IF(B162&gt;0,"OK","INCOMPLETE")</f>
        <v>INCOMPLETE</v>
      </c>
      <c r="D162" s="115"/>
      <c r="E162" s="115"/>
      <c r="F162" s="115"/>
      <c r="G162" s="115"/>
      <c r="H162" s="115"/>
      <c r="I162" s="115"/>
    </row>
    <row r="163" spans="1:9" ht="34.9" customHeight="1">
      <c r="A163" s="111" t="s">
        <v>1024</v>
      </c>
      <c r="B163" s="139">
        <f>'Part 4 - Readiness'!B7</f>
        <v>0</v>
      </c>
      <c r="C163" s="131" t="str">
        <f t="shared" si="3"/>
        <v>INCOMPLETE</v>
      </c>
      <c r="D163" s="115"/>
      <c r="E163" s="115"/>
      <c r="F163" s="115"/>
      <c r="G163" s="115"/>
      <c r="H163" s="115"/>
      <c r="I163" s="115"/>
    </row>
    <row r="164" spans="1:9" ht="34.9" customHeight="1">
      <c r="A164" s="111" t="s">
        <v>1025</v>
      </c>
      <c r="B164" s="139">
        <v>0</v>
      </c>
      <c r="C164" s="131" t="str">
        <f t="shared" si="3"/>
        <v>INCOMPLETE</v>
      </c>
      <c r="D164" s="115"/>
      <c r="E164" s="115"/>
      <c r="F164" s="115"/>
      <c r="G164" s="115"/>
      <c r="H164" s="115"/>
      <c r="I164" s="115"/>
    </row>
    <row r="165" spans="1:9" ht="34.9" customHeight="1">
      <c r="A165" s="111" t="s">
        <v>1026</v>
      </c>
      <c r="B165" s="139">
        <f>'Part 4 - Readiness'!D7</f>
        <v>0</v>
      </c>
      <c r="C165" s="131" t="str">
        <f t="shared" si="3"/>
        <v>INCOMPLETE</v>
      </c>
      <c r="D165" s="115"/>
      <c r="E165" s="115"/>
      <c r="F165" s="115"/>
      <c r="G165" s="115"/>
      <c r="H165" s="115"/>
      <c r="I165" s="115"/>
    </row>
    <row r="166" spans="1:9" ht="34.9" customHeight="1">
      <c r="A166" s="111" t="s">
        <v>1027</v>
      </c>
      <c r="B166" s="139">
        <f>'Part 4 - Readiness'!E7</f>
        <v>0</v>
      </c>
      <c r="C166" s="131" t="str">
        <f t="shared" si="3"/>
        <v>INCOMPLETE</v>
      </c>
      <c r="D166" s="115"/>
      <c r="E166" s="115"/>
      <c r="F166" s="115"/>
      <c r="G166" s="115"/>
      <c r="H166" s="115"/>
      <c r="I166" s="115"/>
    </row>
    <row r="167" spans="1:9" ht="34.9" customHeight="1">
      <c r="A167" s="111" t="s">
        <v>1028</v>
      </c>
      <c r="B167" s="139">
        <f>'Part 4 - Readiness'!F7</f>
        <v>0</v>
      </c>
      <c r="C167" s="131" t="str">
        <f t="shared" si="3"/>
        <v>INCOMPLETE</v>
      </c>
      <c r="D167" s="115"/>
      <c r="E167" s="115"/>
      <c r="F167" s="115"/>
      <c r="G167" s="115"/>
      <c r="H167" s="115"/>
      <c r="I167" s="115"/>
    </row>
    <row r="168" spans="1:9" ht="34.9" customHeight="1">
      <c r="A168" s="111" t="s">
        <v>1029</v>
      </c>
      <c r="B168" s="139">
        <f>'Part 4 - Readiness'!G7</f>
        <v>0</v>
      </c>
      <c r="C168" s="131" t="str">
        <f t="shared" si="3"/>
        <v>INCOMPLETE</v>
      </c>
      <c r="D168" s="115"/>
      <c r="E168" s="115"/>
      <c r="F168" s="115"/>
      <c r="G168" s="115"/>
      <c r="H168" s="115"/>
      <c r="I168" s="115"/>
    </row>
    <row r="169" spans="1:9" ht="34.9" customHeight="1">
      <c r="A169" s="111" t="s">
        <v>1030</v>
      </c>
      <c r="B169" s="139">
        <f>'Part 4 - Readiness'!H7</f>
        <v>0</v>
      </c>
      <c r="C169" s="131" t="str">
        <f t="shared" si="3"/>
        <v>INCOMPLETE</v>
      </c>
      <c r="D169" s="115"/>
      <c r="E169" s="115"/>
      <c r="F169" s="115"/>
      <c r="G169" s="115"/>
      <c r="H169" s="115"/>
      <c r="I169" s="115"/>
    </row>
    <row r="170" spans="1:9" ht="12.75">
      <c r="A170" s="100"/>
      <c r="B170" s="115"/>
      <c r="C170" s="115"/>
      <c r="D170" s="115"/>
      <c r="E170" s="115"/>
      <c r="F170" s="115"/>
      <c r="G170" s="115"/>
      <c r="H170" s="115"/>
      <c r="I170" s="115"/>
    </row>
    <row r="171" spans="1:9" ht="12.75">
      <c r="A171" s="100"/>
      <c r="B171" s="115"/>
      <c r="C171" s="115"/>
      <c r="D171" s="115"/>
      <c r="E171" s="115"/>
      <c r="F171" s="115"/>
      <c r="G171" s="115"/>
      <c r="H171" s="115"/>
      <c r="I171" s="115"/>
    </row>
    <row r="172" spans="1:9" ht="12.75">
      <c r="A172" s="100"/>
      <c r="B172" s="115"/>
      <c r="C172" s="115"/>
      <c r="D172" s="115"/>
      <c r="E172" s="115"/>
      <c r="F172" s="115"/>
      <c r="G172" s="115"/>
      <c r="H172" s="115"/>
      <c r="I172" s="115"/>
    </row>
    <row r="173" s="307" customFormat="1" ht="22.5">
      <c r="A173" s="307" t="s">
        <v>1031</v>
      </c>
    </row>
    <row r="174" spans="1:9" ht="12.75">
      <c r="A174" s="100"/>
      <c r="B174" s="115"/>
      <c r="C174" s="115"/>
      <c r="D174" s="115"/>
      <c r="E174" s="115"/>
      <c r="F174" s="115"/>
      <c r="G174" s="115"/>
      <c r="H174" s="115"/>
      <c r="I174" s="115"/>
    </row>
    <row r="175" spans="1:9" ht="49.9" customHeight="1">
      <c r="A175" s="147" t="s">
        <v>1032</v>
      </c>
      <c r="B175" s="124" t="s">
        <v>923</v>
      </c>
      <c r="C175" s="124" t="s">
        <v>944</v>
      </c>
      <c r="D175" s="115"/>
      <c r="E175" s="115"/>
      <c r="F175" s="115"/>
      <c r="G175" s="115"/>
      <c r="H175" s="115"/>
      <c r="I175" s="115"/>
    </row>
    <row r="176" spans="1:9" ht="12.75">
      <c r="A176" s="100"/>
      <c r="B176" s="115"/>
      <c r="C176" s="115"/>
      <c r="D176" s="115"/>
      <c r="E176" s="115"/>
      <c r="F176" s="115"/>
      <c r="G176" s="115"/>
      <c r="H176" s="115"/>
      <c r="I176" s="115"/>
    </row>
    <row r="177" spans="1:9" ht="49.9" customHeight="1">
      <c r="A177" s="100"/>
      <c r="B177" s="138">
        <f>SUM(B179:B181)*100/15</f>
        <v>0</v>
      </c>
      <c r="C177" s="123" t="str">
        <f>'Part 5 - Interviewers evaluatio'!B4</f>
        <v>INCOMPLETE</v>
      </c>
      <c r="D177" s="115"/>
      <c r="E177" s="115"/>
      <c r="F177" s="115"/>
      <c r="G177" s="115"/>
      <c r="H177" s="115"/>
      <c r="I177" s="115"/>
    </row>
    <row r="178" spans="1:9" ht="12.75">
      <c r="A178" s="100"/>
      <c r="B178" s="115"/>
      <c r="C178" s="115"/>
      <c r="D178" s="115"/>
      <c r="E178" s="115"/>
      <c r="F178" s="115"/>
      <c r="G178" s="115"/>
      <c r="H178" s="115"/>
      <c r="I178" s="115"/>
    </row>
    <row r="179" spans="1:9" ht="34.9" customHeight="1">
      <c r="A179" s="111" t="s">
        <v>1033</v>
      </c>
      <c r="B179" s="139">
        <f>'Part 5 - Interviewers evaluatio'!A8</f>
        <v>0</v>
      </c>
      <c r="C179" s="131" t="str">
        <f>IF(B179&gt;0,"OK","INCOMPLETE")</f>
        <v>INCOMPLETE</v>
      </c>
      <c r="D179" s="115"/>
      <c r="E179" s="115"/>
      <c r="F179" s="115"/>
      <c r="G179" s="115"/>
      <c r="H179" s="115"/>
      <c r="I179" s="115"/>
    </row>
    <row r="180" spans="1:9" ht="34.9" customHeight="1">
      <c r="A180" s="111" t="s">
        <v>1034</v>
      </c>
      <c r="B180" s="139">
        <f>'Part 5 - Interviewers evaluatio'!B8</f>
        <v>0</v>
      </c>
      <c r="C180" s="131" t="str">
        <f>IF(B180&gt;0,"OK","INCOMPLETE")</f>
        <v>INCOMPLETE</v>
      </c>
      <c r="D180" s="115"/>
      <c r="E180" s="115"/>
      <c r="F180" s="115"/>
      <c r="G180" s="115"/>
      <c r="H180" s="115"/>
      <c r="I180" s="115"/>
    </row>
    <row r="181" spans="1:9" ht="34.9" customHeight="1">
      <c r="A181" s="111" t="s">
        <v>1035</v>
      </c>
      <c r="B181" s="139">
        <f>'Part 5 - Interviewers evaluatio'!C8</f>
        <v>0</v>
      </c>
      <c r="C181" s="131" t="str">
        <f>IF(B181&gt;0,"OK","INCOMPLETE")</f>
        <v>INCOMPLETE</v>
      </c>
      <c r="D181" s="115"/>
      <c r="E181" s="115"/>
      <c r="F181" s="115"/>
      <c r="G181" s="115"/>
      <c r="H181" s="115"/>
      <c r="I181" s="115"/>
    </row>
    <row r="182" spans="1:9" ht="12.75">
      <c r="A182" s="100"/>
      <c r="B182" s="115"/>
      <c r="C182" s="115"/>
      <c r="D182" s="115"/>
      <c r="E182" s="115"/>
      <c r="F182" s="115"/>
      <c r="G182" s="115"/>
      <c r="H182" s="115"/>
      <c r="I182" s="115"/>
    </row>
    <row r="183" spans="1:9" ht="12.75">
      <c r="A183" s="100"/>
      <c r="B183" s="115"/>
      <c r="C183" s="115"/>
      <c r="D183" s="115"/>
      <c r="E183" s="115"/>
      <c r="F183" s="115"/>
      <c r="G183" s="115"/>
      <c r="H183" s="115"/>
      <c r="I183" s="115"/>
    </row>
    <row r="184" spans="1:9" ht="49.9" customHeight="1">
      <c r="A184" s="147" t="s">
        <v>291</v>
      </c>
      <c r="B184" s="124" t="s">
        <v>923</v>
      </c>
      <c r="C184" s="124" t="s">
        <v>944</v>
      </c>
      <c r="D184" s="115"/>
      <c r="E184" s="115"/>
      <c r="F184" s="115"/>
      <c r="G184" s="115"/>
      <c r="H184" s="115"/>
      <c r="I184" s="115"/>
    </row>
    <row r="185" spans="1:9" ht="12.75">
      <c r="A185" s="100"/>
      <c r="B185" s="115"/>
      <c r="C185" s="115"/>
      <c r="D185" s="115"/>
      <c r="E185" s="115"/>
      <c r="F185" s="115"/>
      <c r="G185" s="115"/>
      <c r="H185" s="115"/>
      <c r="I185" s="115"/>
    </row>
    <row r="186" spans="1:9" ht="49.9" customHeight="1">
      <c r="A186" s="100"/>
      <c r="B186" s="138">
        <f>SUM(MAX(B188:B189),MAX(B190:B191),MAX(B192:B193))*100/15</f>
        <v>0</v>
      </c>
      <c r="C186" s="123" t="str">
        <f>'Part 5 - Interviewers evaluatio'!F4</f>
        <v>INCOMPLETE</v>
      </c>
      <c r="D186" s="115"/>
      <c r="E186" s="115"/>
      <c r="F186" s="115"/>
      <c r="G186" s="115"/>
      <c r="H186" s="115"/>
      <c r="I186" s="115"/>
    </row>
    <row r="187" spans="1:9" ht="12.75">
      <c r="A187" s="100"/>
      <c r="B187" s="115"/>
      <c r="C187" s="115"/>
      <c r="D187" s="115"/>
      <c r="E187" s="115"/>
      <c r="F187" s="115"/>
      <c r="G187" s="115"/>
      <c r="H187" s="115"/>
      <c r="I187" s="115"/>
    </row>
    <row r="188" spans="1:9" ht="34.9" customHeight="1">
      <c r="A188" s="111" t="s">
        <v>1036</v>
      </c>
      <c r="B188" s="139">
        <f>'Part 5 - Interviewers evaluatio'!E8</f>
        <v>0</v>
      </c>
      <c r="C188" s="131" t="str">
        <f aca="true" t="shared" si="4" ref="C188:C193">IF(B188&gt;0,"OK","INCOMPLETE")</f>
        <v>INCOMPLETE</v>
      </c>
      <c r="D188" s="115"/>
      <c r="E188" s="115"/>
      <c r="F188" s="115"/>
      <c r="G188" s="115"/>
      <c r="H188" s="115"/>
      <c r="I188" s="115"/>
    </row>
    <row r="189" spans="1:9" ht="34.9" customHeight="1">
      <c r="A189" s="111" t="s">
        <v>1037</v>
      </c>
      <c r="B189" s="139">
        <f>'Part 5 - Interviewers evaluatio'!F8</f>
        <v>0</v>
      </c>
      <c r="C189" s="131" t="str">
        <f t="shared" si="4"/>
        <v>INCOMPLETE</v>
      </c>
      <c r="D189" s="115"/>
      <c r="E189" s="115"/>
      <c r="F189" s="115"/>
      <c r="G189" s="115"/>
      <c r="H189" s="115"/>
      <c r="I189" s="115"/>
    </row>
    <row r="190" spans="1:9" ht="34.9" customHeight="1">
      <c r="A190" s="111" t="s">
        <v>1038</v>
      </c>
      <c r="B190" s="139">
        <f>'Part 5 - Interviewers evaluatio'!G8</f>
        <v>0</v>
      </c>
      <c r="C190" s="131" t="str">
        <f t="shared" si="4"/>
        <v>INCOMPLETE</v>
      </c>
      <c r="D190" s="115"/>
      <c r="E190" s="115"/>
      <c r="F190" s="115"/>
      <c r="G190" s="115"/>
      <c r="H190" s="115"/>
      <c r="I190" s="115"/>
    </row>
    <row r="191" spans="1:9" ht="34.9" customHeight="1">
      <c r="A191" s="111" t="s">
        <v>1039</v>
      </c>
      <c r="B191" s="139">
        <f>'Part 5 - Interviewers evaluatio'!H8</f>
        <v>0</v>
      </c>
      <c r="C191" s="131" t="str">
        <f t="shared" si="4"/>
        <v>INCOMPLETE</v>
      </c>
      <c r="D191" s="115"/>
      <c r="E191" s="115"/>
      <c r="F191" s="115"/>
      <c r="G191" s="115"/>
      <c r="H191" s="115"/>
      <c r="I191" s="115"/>
    </row>
    <row r="192" spans="1:9" ht="34.9" customHeight="1">
      <c r="A192" s="111" t="s">
        <v>1040</v>
      </c>
      <c r="B192" s="139">
        <f>'Part 5 - Interviewers evaluatio'!I8</f>
        <v>0</v>
      </c>
      <c r="C192" s="131" t="str">
        <f t="shared" si="4"/>
        <v>INCOMPLETE</v>
      </c>
      <c r="D192" s="115"/>
      <c r="E192" s="115"/>
      <c r="F192" s="115"/>
      <c r="G192" s="115"/>
      <c r="H192" s="115"/>
      <c r="I192" s="115"/>
    </row>
    <row r="193" spans="1:9" ht="34.9" customHeight="1">
      <c r="A193" s="111" t="s">
        <v>1041</v>
      </c>
      <c r="B193" s="139">
        <f>'Part 5 - Interviewers evaluatio'!J8</f>
        <v>0</v>
      </c>
      <c r="C193" s="131" t="str">
        <f t="shared" si="4"/>
        <v>INCOMPLETE</v>
      </c>
      <c r="D193" s="115"/>
      <c r="E193" s="115"/>
      <c r="F193" s="115"/>
      <c r="G193" s="115"/>
      <c r="H193" s="115"/>
      <c r="I193" s="115"/>
    </row>
    <row r="194" spans="1:9" ht="12.75">
      <c r="A194" s="100"/>
      <c r="B194" s="115"/>
      <c r="C194" s="115"/>
      <c r="D194" s="115"/>
      <c r="E194" s="115"/>
      <c r="F194" s="115"/>
      <c r="G194" s="115"/>
      <c r="H194" s="115"/>
      <c r="I194" s="115"/>
    </row>
    <row r="195" spans="1:9" ht="12.75">
      <c r="A195" s="100"/>
      <c r="B195" s="115"/>
      <c r="C195" s="115"/>
      <c r="D195" s="115"/>
      <c r="E195" s="115"/>
      <c r="F195" s="115"/>
      <c r="G195" s="115"/>
      <c r="H195" s="115"/>
      <c r="I195" s="115"/>
    </row>
    <row r="196" spans="1:3" ht="49.9" customHeight="1">
      <c r="A196" s="147" t="s">
        <v>1042</v>
      </c>
      <c r="B196" s="124" t="s">
        <v>923</v>
      </c>
      <c r="C196" s="124" t="s">
        <v>944</v>
      </c>
    </row>
    <row r="197" spans="1:3" ht="15">
      <c r="A197" s="146"/>
      <c r="B197" s="115"/>
      <c r="C197" s="115"/>
    </row>
    <row r="198" spans="1:3" ht="49.9" customHeight="1">
      <c r="A198" s="145"/>
      <c r="B198" s="138">
        <f>SUM(B200:B202)*100/15</f>
        <v>0</v>
      </c>
      <c r="C198" s="123" t="str">
        <f>'Part 5 - Interviewers evaluatio'!B13</f>
        <v>INCOMPLETE</v>
      </c>
    </row>
    <row r="199" spans="1:3" ht="15">
      <c r="A199" s="146"/>
      <c r="B199" s="115"/>
      <c r="C199" s="115"/>
    </row>
    <row r="200" spans="1:3" ht="34.9" customHeight="1">
      <c r="A200" s="144" t="s">
        <v>1043</v>
      </c>
      <c r="B200" s="139">
        <f>'Part 5 - Interviewers evaluatio'!A17</f>
        <v>0</v>
      </c>
      <c r="C200" s="131" t="str">
        <f>IF(B200&gt;0,"OK","INCOMPLETE")</f>
        <v>INCOMPLETE</v>
      </c>
    </row>
    <row r="201" spans="1:3" ht="34.9" customHeight="1">
      <c r="A201" s="144" t="s">
        <v>1044</v>
      </c>
      <c r="B201" s="139">
        <f>'Part 5 - Interviewers evaluatio'!B17</f>
        <v>0</v>
      </c>
      <c r="C201" s="131" t="str">
        <f>IF(B201&gt;0,"OK","INCOMPLETE")</f>
        <v>INCOMPLETE</v>
      </c>
    </row>
    <row r="202" spans="1:3" ht="34.9" customHeight="1">
      <c r="A202" s="144" t="s">
        <v>1045</v>
      </c>
      <c r="B202" s="139">
        <f>'Part 5 - Interviewers evaluatio'!C17</f>
        <v>0</v>
      </c>
      <c r="C202" s="131" t="str">
        <f>IF(B202&gt;0,"OK","INCOMPLETE")</f>
        <v>INCOMPLETE</v>
      </c>
    </row>
    <row r="203" spans="1:3" ht="12.75">
      <c r="A203" s="145"/>
      <c r="B203" s="115"/>
      <c r="C203" s="115"/>
    </row>
    <row r="204" spans="1:3" ht="12.75">
      <c r="A204" s="145"/>
      <c r="B204" s="115"/>
      <c r="C204" s="115"/>
    </row>
    <row r="205" spans="1:3" ht="49.9" customHeight="1">
      <c r="A205" s="146" t="s">
        <v>1046</v>
      </c>
      <c r="B205" s="115"/>
      <c r="C205" s="115"/>
    </row>
    <row r="206" spans="1:3" ht="49.9" customHeight="1">
      <c r="A206" s="136" t="str">
        <f>IF(AND(B177&gt;0,B186&gt;0,B198&gt;0),IF(B177=MAX(B177,B186,B198),"Resource efficiency",IF(B186=MAX(B177,B186,B198),"Industrial symbiosis",IF(B198=MAX(B177,B186,B198),"Green business development"))),"INCOMPLETE")</f>
        <v>INCOMPLETE</v>
      </c>
      <c r="B206" s="235">
        <f>MAX(B198,B186,B177)</f>
        <v>0</v>
      </c>
      <c r="C206" s="115"/>
    </row>
    <row r="207" spans="1:3" ht="12.75">
      <c r="A207" s="145"/>
      <c r="B207" s="115"/>
      <c r="C207" s="115"/>
    </row>
    <row r="208" s="165" customFormat="1" ht="22.5">
      <c r="A208" s="165" t="s">
        <v>1047</v>
      </c>
    </row>
    <row r="212" spans="2:6" ht="19.9" customHeight="1">
      <c r="B212" s="166" t="s">
        <v>1048</v>
      </c>
      <c r="C212" s="166" t="s">
        <v>1049</v>
      </c>
      <c r="D212" s="166" t="s">
        <v>1050</v>
      </c>
      <c r="E212" s="166" t="s">
        <v>1051</v>
      </c>
      <c r="F212" s="166" t="s">
        <v>1052</v>
      </c>
    </row>
    <row r="213" spans="2:6" ht="160.15" customHeight="1">
      <c r="B213" s="200">
        <f>'Part 2 - Business model'!A8</f>
        <v>0</v>
      </c>
      <c r="C213" s="200">
        <f>'Part 2 - Business model'!B8</f>
        <v>0</v>
      </c>
      <c r="D213" s="200">
        <f>'Part 2 - Business model'!C8</f>
        <v>0</v>
      </c>
      <c r="E213" s="200">
        <f>'Part 2 - Business model'!E8</f>
        <v>0</v>
      </c>
      <c r="F213" s="200">
        <f>'Part 2 - Business model'!F8</f>
        <v>0</v>
      </c>
    </row>
    <row r="214" spans="2:6" ht="19.9" customHeight="1">
      <c r="B214" s="303" t="s">
        <v>1053</v>
      </c>
      <c r="C214" s="304"/>
      <c r="D214" s="303" t="s">
        <v>1054</v>
      </c>
      <c r="E214" s="305"/>
      <c r="F214" s="304"/>
    </row>
    <row r="215" spans="2:6" ht="160.15" customHeight="1">
      <c r="B215" s="300">
        <f>'Part 2 - Business model'!A11</f>
        <v>0</v>
      </c>
      <c r="C215" s="302"/>
      <c r="D215" s="300">
        <f>'Part 2 - Business model'!D11:F11</f>
        <v>0</v>
      </c>
      <c r="E215" s="301"/>
      <c r="F215" s="302"/>
    </row>
    <row r="220" spans="2:4" ht="12.75">
      <c r="B220" s="103"/>
      <c r="C220" s="103"/>
      <c r="D220" s="198"/>
    </row>
    <row r="221" spans="2:4" ht="12.75">
      <c r="B221" s="103"/>
      <c r="C221" s="103"/>
      <c r="D221" s="198"/>
    </row>
    <row r="222" spans="2:3" ht="12.75">
      <c r="B222" s="103"/>
      <c r="C222" s="103"/>
    </row>
    <row r="223" spans="2:3" ht="12.75">
      <c r="B223" s="103"/>
      <c r="C223" s="103"/>
    </row>
    <row r="224" spans="2:3" ht="12.75">
      <c r="B224" s="103"/>
      <c r="C224" s="103"/>
    </row>
    <row r="225" spans="2:3" ht="12.75">
      <c r="B225" s="103"/>
      <c r="C225" s="103"/>
    </row>
    <row r="226" spans="2:3" ht="12.75">
      <c r="B226" s="103"/>
      <c r="C226" s="103"/>
    </row>
    <row r="227" spans="2:3" ht="12.75">
      <c r="B227" s="103"/>
      <c r="C227" s="103"/>
    </row>
  </sheetData>
  <mergeCells count="13">
    <mergeCell ref="D215:F215"/>
    <mergeCell ref="B215:C215"/>
    <mergeCell ref="B214:C214"/>
    <mergeCell ref="D214:F214"/>
    <mergeCell ref="A156:XFD156"/>
    <mergeCell ref="A173:XFD173"/>
    <mergeCell ref="A125:XFD125"/>
    <mergeCell ref="A92:XFD92"/>
    <mergeCell ref="A45:XFD45"/>
    <mergeCell ref="A63:XFD63"/>
    <mergeCell ref="D67:D68"/>
    <mergeCell ref="D69:D70"/>
    <mergeCell ref="D71:D72"/>
  </mergeCells>
  <conditionalFormatting sqref="B42:C42">
    <cfRule type="dataBar" priority="71">
      <dataBar minLength="0" maxLength="100">
        <cfvo type="min"/>
        <cfvo type="max"/>
        <color rgb="FF63C384"/>
      </dataBar>
      <extLst>
        <ext xmlns:x14="http://schemas.microsoft.com/office/spreadsheetml/2009/9/main" uri="{B025F937-C7B1-47D3-B67F-A62EFF666E3E}">
          <x14:id>{49A80A5B-159F-4636-BD16-E641E71B6A64}</x14:id>
        </ext>
      </extLst>
    </cfRule>
  </conditionalFormatting>
  <conditionalFormatting sqref="B51:B62">
    <cfRule type="dataBar" priority="57">
      <dataBar minLength="0" maxLength="100">
        <cfvo type="min"/>
        <cfvo type="max"/>
        <color rgb="FF63C384"/>
      </dataBar>
      <extLst>
        <ext xmlns:x14="http://schemas.microsoft.com/office/spreadsheetml/2009/9/main" uri="{B025F937-C7B1-47D3-B67F-A62EFF666E3E}">
          <x14:id>{FF12267B-8A73-4807-AC94-4244EC5624D3}</x14:id>
        </ext>
      </extLst>
    </cfRule>
  </conditionalFormatting>
  <conditionalFormatting sqref="B67:B72">
    <cfRule type="dataBar" priority="45">
      <dataBar minLength="0" maxLength="100">
        <cfvo type="min"/>
        <cfvo type="max"/>
        <color rgb="FF638EC6"/>
      </dataBar>
      <extLst>
        <ext xmlns:x14="http://schemas.microsoft.com/office/spreadsheetml/2009/9/main" uri="{B025F937-C7B1-47D3-B67F-A62EFF666E3E}">
          <x14:id>{5AC0776E-DCC1-4F5D-8EFE-F41F7A851DA4}</x14:id>
        </ext>
      </extLst>
    </cfRule>
  </conditionalFormatting>
  <conditionalFormatting sqref="B74:B76">
    <cfRule type="dataBar" priority="44">
      <dataBar minLength="0" maxLength="100">
        <cfvo type="min"/>
        <cfvo type="max"/>
        <color rgb="FF638EC6"/>
      </dataBar>
      <extLst>
        <ext xmlns:x14="http://schemas.microsoft.com/office/spreadsheetml/2009/9/main" uri="{B025F937-C7B1-47D3-B67F-A62EFF666E3E}">
          <x14:id>{6138F6BA-B2BB-4EB1-B184-47A51B3ABAD9}</x14:id>
        </ext>
      </extLst>
    </cfRule>
  </conditionalFormatting>
  <conditionalFormatting sqref="B51:B60">
    <cfRule type="dataBar" priority="52">
      <dataBar minLength="0" maxLength="100">
        <cfvo type="min"/>
        <cfvo type="max"/>
        <color rgb="FF638EC6"/>
      </dataBar>
      <extLst>
        <ext xmlns:x14="http://schemas.microsoft.com/office/spreadsheetml/2009/9/main" uri="{B025F937-C7B1-47D3-B67F-A62EFF666E3E}">
          <x14:id>{69A081D9-8CA7-40F3-B8EA-3D8E1AD8D5C2}</x14:id>
        </ext>
      </extLst>
    </cfRule>
  </conditionalFormatting>
  <conditionalFormatting sqref="B69:B70">
    <cfRule type="dataBar" priority="48">
      <dataBar minLength="0" maxLength="100">
        <cfvo type="min"/>
        <cfvo type="max"/>
        <color rgb="FFFF555A"/>
      </dataBar>
      <extLst>
        <ext xmlns:x14="http://schemas.microsoft.com/office/spreadsheetml/2009/9/main" uri="{B025F937-C7B1-47D3-B67F-A62EFF666E3E}">
          <x14:id>{81F46927-6DF9-42E1-834A-356B4FF8CECF}</x14:id>
        </ext>
      </extLst>
    </cfRule>
  </conditionalFormatting>
  <conditionalFormatting sqref="B71:B72">
    <cfRule type="dataBar" priority="47">
      <dataBar minLength="0" maxLength="100">
        <cfvo type="min"/>
        <cfvo type="max"/>
        <color rgb="FF63C384"/>
      </dataBar>
      <extLst>
        <ext xmlns:x14="http://schemas.microsoft.com/office/spreadsheetml/2009/9/main" uri="{B025F937-C7B1-47D3-B67F-A62EFF666E3E}">
          <x14:id>{691C2EDD-E4CF-4D79-A9E4-0D0D27C74CD0}</x14:id>
        </ext>
      </extLst>
    </cfRule>
  </conditionalFormatting>
  <conditionalFormatting sqref="B98:B102">
    <cfRule type="dataBar" priority="46">
      <dataBar minLength="0" maxLength="100">
        <cfvo type="min"/>
        <cfvo type="max"/>
        <color rgb="FF638EC6"/>
      </dataBar>
      <extLst>
        <ext xmlns:x14="http://schemas.microsoft.com/office/spreadsheetml/2009/9/main" uri="{B025F937-C7B1-47D3-B67F-A62EFF666E3E}">
          <x14:id>{0E0350BE-E120-4400-9619-A715C5987CA9}</x14:id>
        </ext>
      </extLst>
    </cfRule>
  </conditionalFormatting>
  <conditionalFormatting sqref="B98:B102 B104">
    <cfRule type="dataBar" priority="41">
      <dataBar minLength="0" maxLength="100">
        <cfvo type="min"/>
        <cfvo type="max"/>
        <color rgb="FF638EC6"/>
      </dataBar>
      <extLst>
        <ext xmlns:x14="http://schemas.microsoft.com/office/spreadsheetml/2009/9/main" uri="{B025F937-C7B1-47D3-B67F-A62EFF666E3E}">
          <x14:id>{784AFC54-0A15-436A-B306-4D5255EFC2D6}</x14:id>
        </ext>
      </extLst>
    </cfRule>
  </conditionalFormatting>
  <conditionalFormatting sqref="B115:B119">
    <cfRule type="dataBar" priority="37">
      <dataBar minLength="0" maxLength="100">
        <cfvo type="min"/>
        <cfvo type="max"/>
        <color rgb="FF638EC6"/>
      </dataBar>
      <extLst>
        <ext xmlns:x14="http://schemas.microsoft.com/office/spreadsheetml/2009/9/main" uri="{B025F937-C7B1-47D3-B67F-A62EFF666E3E}">
          <x14:id>{76AFD255-7EC7-44C6-9739-608A00F21654}</x14:id>
        </ext>
      </extLst>
    </cfRule>
  </conditionalFormatting>
  <conditionalFormatting sqref="B115:B119 B121">
    <cfRule type="dataBar" priority="36">
      <dataBar minLength="0" maxLength="100">
        <cfvo type="min"/>
        <cfvo type="max"/>
        <color rgb="FF638EC6"/>
      </dataBar>
      <extLst>
        <ext xmlns:x14="http://schemas.microsoft.com/office/spreadsheetml/2009/9/main" uri="{B025F937-C7B1-47D3-B67F-A62EFF666E3E}">
          <x14:id>{E5DA156F-F005-44B2-82C6-9BFF61392610}</x14:id>
        </ext>
      </extLst>
    </cfRule>
  </conditionalFormatting>
  <conditionalFormatting sqref="F146:F150 B146:B150 D146:D150">
    <cfRule type="dataBar" priority="348">
      <dataBar minLength="0" maxLength="100">
        <cfvo type="min"/>
        <cfvo type="max"/>
        <color rgb="FF638EC6"/>
      </dataBar>
      <extLst>
        <ext xmlns:x14="http://schemas.microsoft.com/office/spreadsheetml/2009/9/main" uri="{B025F937-C7B1-47D3-B67F-A62EFF666E3E}">
          <x14:id>{3EF65EF2-24E6-4818-8828-E1D95934C10E}</x14:id>
        </ext>
      </extLst>
    </cfRule>
  </conditionalFormatting>
  <conditionalFormatting sqref="B162:B169">
    <cfRule type="dataBar" priority="30">
      <dataBar minLength="0" maxLength="100">
        <cfvo type="min"/>
        <cfvo type="max"/>
        <color rgb="FF638EC6"/>
      </dataBar>
      <extLst>
        <ext xmlns:x14="http://schemas.microsoft.com/office/spreadsheetml/2009/9/main" uri="{B025F937-C7B1-47D3-B67F-A62EFF666E3E}">
          <x14:id>{97F6DE0C-30A6-4883-8BA5-71A15AC16D10}</x14:id>
        </ext>
      </extLst>
    </cfRule>
  </conditionalFormatting>
  <conditionalFormatting sqref="C67:C72">
    <cfRule type="containsText" priority="25" dxfId="60" operator="containsText" text="INCOMPLETE">
      <formula>NOT(ISERROR(SEARCH("INCOMPLETE",C67)))</formula>
    </cfRule>
    <cfRule type="containsText" priority="26" dxfId="61" operator="containsText" text="OK">
      <formula>NOT(ISERROR(SEARCH("OK",C67)))</formula>
    </cfRule>
  </conditionalFormatting>
  <conditionalFormatting sqref="C49 C51:C59">
    <cfRule type="containsText" priority="24" dxfId="61" operator="containsText" text="OK">
      <formula>NOT(ISERROR(SEARCH("OK",C49)))</formula>
    </cfRule>
  </conditionalFormatting>
  <conditionalFormatting sqref="C49 C51:C59">
    <cfRule type="containsText" priority="23" dxfId="60" operator="containsText" text="INCOMPLETE">
      <formula>NOT(ISERROR(SEARCH("INCOMPLETE",C49)))</formula>
    </cfRule>
  </conditionalFormatting>
  <conditionalFormatting sqref="C96 C104 C98:C102">
    <cfRule type="containsText" priority="22" dxfId="60" operator="containsText" text="INCOMPLETE">
      <formula>NOT(ISERROR(SEARCH("INCOMPLETE",C96)))</formula>
    </cfRule>
  </conditionalFormatting>
  <conditionalFormatting sqref="C96 C104 C98:C102">
    <cfRule type="containsText" priority="21" dxfId="61" operator="containsText" text="OK">
      <formula>NOT(ISERROR(SEARCH("OK",C96)))</formula>
    </cfRule>
  </conditionalFormatting>
  <conditionalFormatting sqref="C113 C115:C119 C121">
    <cfRule type="containsText" priority="20" dxfId="61" operator="containsText" text="OK">
      <formula>NOT(ISERROR(SEARCH("OK",C113)))</formula>
    </cfRule>
  </conditionalFormatting>
  <conditionalFormatting sqref="C113 C115:C119 C121">
    <cfRule type="containsText" priority="19" dxfId="60" operator="containsText" text="INCOMPLETE">
      <formula>NOT(ISERROR(SEARCH("INCOMPLETE",C113)))</formula>
    </cfRule>
  </conditionalFormatting>
  <conditionalFormatting sqref="G131:G135 E131:E135 C131:C135">
    <cfRule type="containsText" priority="17" dxfId="61" operator="containsText" text="OK">
      <formula>NOT(ISERROR(SEARCH("OK",C131)))</formula>
    </cfRule>
  </conditionalFormatting>
  <conditionalFormatting sqref="C145:C149 E145:E149 G145:G149">
    <cfRule type="containsText" priority="15" dxfId="61" operator="containsText" text="OK">
      <formula>NOT(ISERROR(SEARCH("OK",C145)))</formula>
    </cfRule>
  </conditionalFormatting>
  <conditionalFormatting sqref="C145:C149 E145:E149 G145:G149">
    <cfRule type="containsText" priority="14" dxfId="60" operator="containsText" text="INCOMPLETE">
      <formula>NOT(ISERROR(SEARCH("INCOMPLETE",C145)))</formula>
    </cfRule>
  </conditionalFormatting>
  <conditionalFormatting sqref="B132:B135">
    <cfRule type="dataBar" priority="13">
      <dataBar minLength="0" maxLength="100">
        <cfvo type="min"/>
        <cfvo type="max"/>
        <color rgb="FF638EC6"/>
      </dataBar>
      <extLst>
        <ext xmlns:x14="http://schemas.microsoft.com/office/spreadsheetml/2009/9/main" uri="{B025F937-C7B1-47D3-B67F-A62EFF666E3E}">
          <x14:id>{11DDCB88-8858-4576-A28F-4D6907C28FE3}</x14:id>
        </ext>
      </extLst>
    </cfRule>
  </conditionalFormatting>
  <conditionalFormatting sqref="D132:D135">
    <cfRule type="dataBar" priority="12">
      <dataBar minLength="0" maxLength="100">
        <cfvo type="min"/>
        <cfvo type="max"/>
        <color rgb="FF638EC6"/>
      </dataBar>
      <extLst>
        <ext xmlns:x14="http://schemas.microsoft.com/office/spreadsheetml/2009/9/main" uri="{B025F937-C7B1-47D3-B67F-A62EFF666E3E}">
          <x14:id>{3B3939EE-2D40-4252-8D7A-1121AE23DEF5}</x14:id>
        </ext>
      </extLst>
    </cfRule>
  </conditionalFormatting>
  <conditionalFormatting sqref="F132:F135">
    <cfRule type="dataBar" priority="11">
      <dataBar minLength="0" maxLength="100">
        <cfvo type="min"/>
        <cfvo type="max"/>
        <color rgb="FF638EC6"/>
      </dataBar>
      <extLst>
        <ext xmlns:x14="http://schemas.microsoft.com/office/spreadsheetml/2009/9/main" uri="{B025F937-C7B1-47D3-B67F-A62EFF666E3E}">
          <x14:id>{52AD5066-5079-441A-835C-923F5FDC653D}</x14:id>
        </ext>
      </extLst>
    </cfRule>
  </conditionalFormatting>
  <conditionalFormatting sqref="C160 C162:C169">
    <cfRule type="containsText" priority="10" dxfId="61" operator="containsText" text="OK">
      <formula>NOT(ISERROR(SEARCH("OK",C160)))</formula>
    </cfRule>
  </conditionalFormatting>
  <conditionalFormatting sqref="C160 C162:C169">
    <cfRule type="containsText" priority="9" dxfId="60" operator="containsText" text="INCOMPLETE">
      <formula>NOT(ISERROR(SEARCH("INCOMPLETE",C160)))</formula>
    </cfRule>
  </conditionalFormatting>
  <conditionalFormatting sqref="B179:B181">
    <cfRule type="dataBar" priority="8">
      <dataBar minLength="0" maxLength="100">
        <cfvo type="min"/>
        <cfvo type="max"/>
        <color rgb="FF638EC6"/>
      </dataBar>
      <extLst>
        <ext xmlns:x14="http://schemas.microsoft.com/office/spreadsheetml/2009/9/main" uri="{B025F937-C7B1-47D3-B67F-A62EFF666E3E}">
          <x14:id>{0971FA0F-B77A-4421-9D41-6BDC66D4D13A}</x14:id>
        </ext>
      </extLst>
    </cfRule>
  </conditionalFormatting>
  <conditionalFormatting sqref="B179:B181 B188:B193 B200:B202">
    <cfRule type="dataBar" priority="7">
      <dataBar minLength="0" maxLength="100">
        <cfvo type="min"/>
        <cfvo type="max"/>
        <color rgb="FF638EC6"/>
      </dataBar>
      <extLst>
        <ext xmlns:x14="http://schemas.microsoft.com/office/spreadsheetml/2009/9/main" uri="{B025F937-C7B1-47D3-B67F-A62EFF666E3E}">
          <x14:id>{03B5FC27-E493-4185-80FD-DDE6467E0433}</x14:id>
        </ext>
      </extLst>
    </cfRule>
  </conditionalFormatting>
  <conditionalFormatting sqref="C177 C179:C181 C186 C188:C193 C198 C200:C202">
    <cfRule type="containsText" priority="6" dxfId="61" operator="containsText" text="OK">
      <formula>NOT(ISERROR(SEARCH("OK",C177)))</formula>
    </cfRule>
  </conditionalFormatting>
  <conditionalFormatting sqref="C177 C179:C181 C186 C188:C193 C198 C200:C202">
    <cfRule type="containsText" priority="5" dxfId="60" operator="containsText" text="INCOMPLETE">
      <formula>NOT(ISERROR(SEARCH("INCOMPLETE",C177)))</formula>
    </cfRule>
  </conditionalFormatting>
  <conditionalFormatting sqref="B50">
    <cfRule type="colorScale" priority="349">
      <colorScale>
        <cfvo type="min" val="0"/>
        <cfvo type="max"/>
        <color rgb="FF63BE7B"/>
        <color rgb="FFFCFCFF"/>
      </colorScale>
    </cfRule>
  </conditionalFormatting>
  <conditionalFormatting sqref="B42:C42">
    <cfRule type="dataBar" priority="350">
      <dataBar minLength="0" maxLength="100">
        <cfvo type="min"/>
        <cfvo type="max"/>
        <color rgb="FF63C384"/>
      </dataBar>
      <extLst>
        <ext xmlns:x14="http://schemas.microsoft.com/office/spreadsheetml/2009/9/main" uri="{B025F937-C7B1-47D3-B67F-A62EFF666E3E}">
          <x14:id>{0F7924A0-B86B-45F0-AEDD-65AC3EEACF77}</x14:id>
        </ext>
      </extLst>
    </cfRule>
  </conditionalFormatting>
  <conditionalFormatting sqref="B42">
    <cfRule type="dataBar" priority="351">
      <dataBar minLength="0" maxLength="100">
        <cfvo type="min"/>
        <cfvo type="max"/>
        <color rgb="FF63C384"/>
      </dataBar>
      <extLst>
        <ext xmlns:x14="http://schemas.microsoft.com/office/spreadsheetml/2009/9/main" uri="{B025F937-C7B1-47D3-B67F-A62EFF666E3E}">
          <x14:id>{5E1A2DA1-7061-4F44-9A0C-6663956ABAA6}</x14:id>
        </ext>
      </extLst>
    </cfRule>
  </conditionalFormatting>
  <conditionalFormatting sqref="C131:C135">
    <cfRule type="containsText" priority="3" dxfId="61" operator="containsText" text="OK">
      <formula>NOT(ISERROR(SEARCH("OK",C131)))</formula>
    </cfRule>
    <cfRule type="containsText" priority="4" dxfId="60" operator="containsText" text="INCOMPLETE">
      <formula>NOT(ISERROR(SEARCH("INCOMPLETE",C131)))</formula>
    </cfRule>
  </conditionalFormatting>
  <conditionalFormatting sqref="E131:E135 G131:G135">
    <cfRule type="containsText" priority="2" dxfId="61" operator="containsText" text="OK">
      <formula>NOT(ISERROR(SEARCH("OK",E131)))</formula>
    </cfRule>
  </conditionalFormatting>
  <conditionalFormatting sqref="E131:E135 G131:G135">
    <cfRule type="containsText" priority="1" dxfId="60" operator="containsText" text="INCOMPLETE">
      <formula>NOT(ISERROR(SEARCH("INCOMPLETE",E131)))</formula>
    </cfRule>
  </conditionalFormatting>
  <printOptions/>
  <pageMargins left="0.7" right="0.7" top="0.75" bottom="0.75" header="0.3" footer="0.3"/>
  <pageSetup horizontalDpi="600" verticalDpi="600" orientation="landscape" paperSize="8" scale="47" r:id="rId16"/>
  <drawing r:id="rId15"/>
  <tableParts>
    <tablePart r:id="rId8"/>
    <tablePart r:id="rId7"/>
    <tablePart r:id="rId13"/>
    <tablePart r:id="rId9"/>
    <tablePart r:id="rId6"/>
    <tablePart r:id="rId12"/>
    <tablePart r:id="rId3"/>
    <tablePart r:id="rId2"/>
    <tablePart r:id="rId5"/>
    <tablePart r:id="rId11"/>
    <tablePart r:id="rId10"/>
    <tablePart r:id="rId4"/>
    <tablePart r:id="rId14"/>
    <tablePart r:id="rId1"/>
  </tableParts>
  <extLst>
    <ext xmlns:x14="http://schemas.microsoft.com/office/spreadsheetml/2009/9/main" uri="{78C0D931-6437-407d-A8EE-F0AAD7539E65}">
      <x14:conditionalFormattings>
        <x14:conditionalFormatting xmlns:xm="http://schemas.microsoft.com/office/excel/2006/main">
          <x14:cfRule type="dataBar" id="{49A80A5B-159F-4636-BD16-E641E71B6A64}">
            <x14:dataBar minLength="0" maxLength="100" gradient="0">
              <x14:cfvo type="autoMin"/>
              <x14:cfvo type="autoMax"/>
              <x14:negativeFillColor rgb="FFFF0000"/>
              <x14:axisColor rgb="FF000000"/>
            </x14:dataBar>
            <x14:dxf/>
          </x14:cfRule>
          <xm:sqref>B42:C42</xm:sqref>
        </x14:conditionalFormatting>
        <x14:conditionalFormatting xmlns:xm="http://schemas.microsoft.com/office/excel/2006/main">
          <x14:cfRule type="dataBar" id="{FF12267B-8A73-4807-AC94-4244EC5624D3}">
            <x14:dataBar minLength="0" maxLength="100" gradient="0">
              <x14:cfvo type="autoMin"/>
              <x14:cfvo type="autoMax"/>
              <x14:negativeFillColor rgb="FFFF0000"/>
              <x14:axisColor rgb="FF000000"/>
            </x14:dataBar>
            <x14:dxf/>
          </x14:cfRule>
          <xm:sqref>B51:B62</xm:sqref>
        </x14:conditionalFormatting>
        <x14:conditionalFormatting xmlns:xm="http://schemas.microsoft.com/office/excel/2006/main">
          <x14:cfRule type="dataBar" id="{5AC0776E-DCC1-4F5D-8EFE-F41F7A851DA4}">
            <x14:dataBar minLength="0" maxLength="100" gradient="0">
              <x14:cfvo type="autoMin"/>
              <x14:cfvo type="autoMax"/>
              <x14:negativeFillColor rgb="FFFF0000"/>
              <x14:axisColor rgb="FF000000"/>
            </x14:dataBar>
            <x14:dxf/>
          </x14:cfRule>
          <xm:sqref>B67:B72</xm:sqref>
        </x14:conditionalFormatting>
        <x14:conditionalFormatting xmlns:xm="http://schemas.microsoft.com/office/excel/2006/main">
          <x14:cfRule type="dataBar" id="{6138F6BA-B2BB-4EB1-B184-47A51B3ABAD9}">
            <x14:dataBar minLength="0" maxLength="100" gradient="0">
              <x14:cfvo type="autoMin"/>
              <x14:cfvo type="autoMax"/>
              <x14:negativeFillColor rgb="FFFF0000"/>
              <x14:axisColor rgb="FF000000"/>
            </x14:dataBar>
            <x14:dxf/>
          </x14:cfRule>
          <xm:sqref>B74:B76</xm:sqref>
        </x14:conditionalFormatting>
        <x14:conditionalFormatting xmlns:xm="http://schemas.microsoft.com/office/excel/2006/main">
          <x14:cfRule type="dataBar" id="{69A081D9-8CA7-40F3-B8EA-3D8E1AD8D5C2}">
            <x14:dataBar minLength="0" maxLength="100" gradient="0">
              <x14:cfvo type="autoMin"/>
              <x14:cfvo type="autoMax"/>
              <x14:negativeFillColor rgb="FFFF0000"/>
              <x14:axisColor rgb="FF000000"/>
            </x14:dataBar>
            <x14:dxf/>
          </x14:cfRule>
          <xm:sqref>B51:B60</xm:sqref>
        </x14:conditionalFormatting>
        <x14:conditionalFormatting xmlns:xm="http://schemas.microsoft.com/office/excel/2006/main">
          <x14:cfRule type="dataBar" id="{81F46927-6DF9-42E1-834A-356B4FF8CECF}">
            <x14:dataBar minLength="0" maxLength="100" gradient="0">
              <x14:cfvo type="autoMin"/>
              <x14:cfvo type="autoMax"/>
              <x14:negativeFillColor rgb="FFFF0000"/>
              <x14:axisColor rgb="FF000000"/>
            </x14:dataBar>
            <x14:dxf/>
          </x14:cfRule>
          <xm:sqref>B69:B70</xm:sqref>
        </x14:conditionalFormatting>
        <x14:conditionalFormatting xmlns:xm="http://schemas.microsoft.com/office/excel/2006/main">
          <x14:cfRule type="dataBar" id="{691C2EDD-E4CF-4D79-A9E4-0D0D27C74CD0}">
            <x14:dataBar minLength="0" maxLength="100" gradient="0">
              <x14:cfvo type="autoMin"/>
              <x14:cfvo type="autoMax"/>
              <x14:negativeFillColor rgb="FFFF0000"/>
              <x14:axisColor rgb="FF000000"/>
            </x14:dataBar>
            <x14:dxf/>
          </x14:cfRule>
          <xm:sqref>B71:B72</xm:sqref>
        </x14:conditionalFormatting>
        <x14:conditionalFormatting xmlns:xm="http://schemas.microsoft.com/office/excel/2006/main">
          <x14:cfRule type="dataBar" id="{0E0350BE-E120-4400-9619-A715C5987CA9}">
            <x14:dataBar minLength="0" maxLength="100" gradient="0">
              <x14:cfvo type="autoMin"/>
              <x14:cfvo type="autoMax"/>
              <x14:negativeFillColor rgb="FFFF0000"/>
              <x14:axisColor rgb="FF000000"/>
            </x14:dataBar>
            <x14:dxf/>
          </x14:cfRule>
          <xm:sqref>B98:B102</xm:sqref>
        </x14:conditionalFormatting>
        <x14:conditionalFormatting xmlns:xm="http://schemas.microsoft.com/office/excel/2006/main">
          <x14:cfRule type="dataBar" id="{784AFC54-0A15-436A-B306-4D5255EFC2D6}">
            <x14:dataBar minLength="0" maxLength="100" gradient="0">
              <x14:cfvo type="autoMin"/>
              <x14:cfvo type="autoMax"/>
              <x14:negativeFillColor rgb="FFFF0000"/>
              <x14:axisColor rgb="FF000000"/>
            </x14:dataBar>
            <x14:dxf/>
          </x14:cfRule>
          <xm:sqref>B98:B102 B104</xm:sqref>
        </x14:conditionalFormatting>
        <x14:conditionalFormatting xmlns:xm="http://schemas.microsoft.com/office/excel/2006/main">
          <x14:cfRule type="dataBar" id="{76AFD255-7EC7-44C6-9739-608A00F21654}">
            <x14:dataBar minLength="0" maxLength="100" gradient="0">
              <x14:cfvo type="autoMin"/>
              <x14:cfvo type="autoMax"/>
              <x14:negativeFillColor rgb="FFFF0000"/>
              <x14:axisColor rgb="FF000000"/>
            </x14:dataBar>
            <x14:dxf/>
          </x14:cfRule>
          <xm:sqref>B115:B119</xm:sqref>
        </x14:conditionalFormatting>
        <x14:conditionalFormatting xmlns:xm="http://schemas.microsoft.com/office/excel/2006/main">
          <x14:cfRule type="dataBar" id="{E5DA156F-F005-44B2-82C6-9BFF61392610}">
            <x14:dataBar minLength="0" maxLength="100" gradient="0">
              <x14:cfvo type="autoMin"/>
              <x14:cfvo type="autoMax"/>
              <x14:negativeFillColor rgb="FFFF0000"/>
              <x14:axisColor rgb="FF000000"/>
            </x14:dataBar>
            <x14:dxf/>
          </x14:cfRule>
          <xm:sqref>B115:B119 B121</xm:sqref>
        </x14:conditionalFormatting>
        <x14:conditionalFormatting xmlns:xm="http://schemas.microsoft.com/office/excel/2006/main">
          <x14:cfRule type="dataBar" id="{3EF65EF2-24E6-4818-8828-E1D95934C10E}">
            <x14:dataBar minLength="0" maxLength="100" gradient="0">
              <x14:cfvo type="autoMin"/>
              <x14:cfvo type="autoMax"/>
              <x14:negativeFillColor rgb="FFFF0000"/>
              <x14:axisColor rgb="FF000000"/>
            </x14:dataBar>
            <x14:dxf/>
          </x14:cfRule>
          <xm:sqref>F146:F150 B146:B150 D146:D150</xm:sqref>
        </x14:conditionalFormatting>
        <x14:conditionalFormatting xmlns:xm="http://schemas.microsoft.com/office/excel/2006/main">
          <x14:cfRule type="dataBar" id="{97F6DE0C-30A6-4883-8BA5-71A15AC16D10}">
            <x14:dataBar minLength="0" maxLength="100" gradient="0">
              <x14:cfvo type="autoMin"/>
              <x14:cfvo type="autoMax"/>
              <x14:negativeFillColor rgb="FFFF0000"/>
              <x14:axisColor rgb="FF000000"/>
            </x14:dataBar>
            <x14:dxf/>
          </x14:cfRule>
          <xm:sqref>B162:B169</xm:sqref>
        </x14:conditionalFormatting>
        <x14:conditionalFormatting xmlns:xm="http://schemas.microsoft.com/office/excel/2006/main">
          <x14:cfRule type="dataBar" id="{11DDCB88-8858-4576-A28F-4D6907C28FE3}">
            <x14:dataBar minLength="0" maxLength="100" gradient="0">
              <x14:cfvo type="autoMin"/>
              <x14:cfvo type="autoMax"/>
              <x14:negativeFillColor rgb="FFFF0000"/>
              <x14:axisColor rgb="FF000000"/>
            </x14:dataBar>
            <x14:dxf/>
          </x14:cfRule>
          <xm:sqref>B132:B135</xm:sqref>
        </x14:conditionalFormatting>
        <x14:conditionalFormatting xmlns:xm="http://schemas.microsoft.com/office/excel/2006/main">
          <x14:cfRule type="dataBar" id="{3B3939EE-2D40-4252-8D7A-1121AE23DEF5}">
            <x14:dataBar minLength="0" maxLength="100" gradient="0">
              <x14:cfvo type="autoMin"/>
              <x14:cfvo type="autoMax"/>
              <x14:negativeFillColor rgb="FFFF0000"/>
              <x14:axisColor rgb="FF000000"/>
            </x14:dataBar>
            <x14:dxf/>
          </x14:cfRule>
          <xm:sqref>D132:D135</xm:sqref>
        </x14:conditionalFormatting>
        <x14:conditionalFormatting xmlns:xm="http://schemas.microsoft.com/office/excel/2006/main">
          <x14:cfRule type="dataBar" id="{52AD5066-5079-441A-835C-923F5FDC653D}">
            <x14:dataBar minLength="0" maxLength="100" gradient="0">
              <x14:cfvo type="autoMin"/>
              <x14:cfvo type="autoMax"/>
              <x14:negativeFillColor rgb="FFFF0000"/>
              <x14:axisColor rgb="FF000000"/>
            </x14:dataBar>
            <x14:dxf/>
          </x14:cfRule>
          <xm:sqref>F132:F135</xm:sqref>
        </x14:conditionalFormatting>
        <x14:conditionalFormatting xmlns:xm="http://schemas.microsoft.com/office/excel/2006/main">
          <x14:cfRule type="dataBar" id="{0971FA0F-B77A-4421-9D41-6BDC66D4D13A}">
            <x14:dataBar minLength="0" maxLength="100" gradient="0">
              <x14:cfvo type="autoMin"/>
              <x14:cfvo type="autoMax"/>
              <x14:negativeFillColor rgb="FFFF0000"/>
              <x14:axisColor rgb="FF000000"/>
            </x14:dataBar>
            <x14:dxf/>
          </x14:cfRule>
          <xm:sqref>B179:B181</xm:sqref>
        </x14:conditionalFormatting>
        <x14:conditionalFormatting xmlns:xm="http://schemas.microsoft.com/office/excel/2006/main">
          <x14:cfRule type="dataBar" id="{03B5FC27-E493-4185-80FD-DDE6467E0433}">
            <x14:dataBar minLength="0" maxLength="100" gradient="0">
              <x14:cfvo type="autoMin"/>
              <x14:cfvo type="autoMax"/>
              <x14:negativeFillColor rgb="FFFF0000"/>
              <x14:axisColor rgb="FF000000"/>
            </x14:dataBar>
            <x14:dxf/>
          </x14:cfRule>
          <xm:sqref>B179:B181 B188:B193 B200:B202</xm:sqref>
        </x14:conditionalFormatting>
        <x14:conditionalFormatting xmlns:xm="http://schemas.microsoft.com/office/excel/2006/main">
          <x14:cfRule type="dataBar" id="{0F7924A0-B86B-45F0-AEDD-65AC3EEACF77}">
            <x14:dataBar minLength="0" maxLength="100" gradient="0">
              <x14:cfvo type="autoMin"/>
              <x14:cfvo type="autoMax"/>
              <x14:negativeFillColor rgb="FFFF0000"/>
              <x14:axisColor rgb="FF000000"/>
            </x14:dataBar>
            <x14:dxf/>
          </x14:cfRule>
          <xm:sqref>B42:C42</xm:sqref>
        </x14:conditionalFormatting>
        <x14:conditionalFormatting xmlns:xm="http://schemas.microsoft.com/office/excel/2006/main">
          <x14:cfRule type="dataBar" id="{5E1A2DA1-7061-4F44-9A0C-6663956ABAA6}">
            <x14:dataBar minLength="0" maxLength="100" gradient="0">
              <x14:cfvo type="autoMin"/>
              <x14:cfvo type="autoMax"/>
              <x14:negativeFillColor rgb="FFFF0000"/>
              <x14:axisColor rgb="FF000000"/>
            </x14:dataBar>
            <x14:dxf/>
          </x14:cfRule>
          <xm:sqref>B42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I42"/>
  <sheetViews>
    <sheetView zoomScale="90" zoomScaleNormal="90" workbookViewId="0" topLeftCell="A1">
      <selection activeCell="G13" sqref="G13"/>
    </sheetView>
  </sheetViews>
  <sheetFormatPr defaultColWidth="14.421875" defaultRowHeight="15.75" customHeight="1"/>
  <cols>
    <col min="1" max="1" width="54.8515625" style="0" customWidth="1"/>
    <col min="2" max="2" width="29.28125" style="0" customWidth="1"/>
    <col min="3" max="3" width="23.00390625" style="0" customWidth="1"/>
    <col min="4" max="4" width="42.57421875" style="0" customWidth="1"/>
    <col min="5" max="5" width="33.7109375" style="0" customWidth="1"/>
    <col min="6" max="6" width="24.00390625" style="0" customWidth="1"/>
    <col min="7" max="7" width="18.28125" style="0" customWidth="1"/>
    <col min="8" max="8" width="19.7109375" style="0" customWidth="1"/>
    <col min="9" max="9" width="22.8515625" style="0" customWidth="1"/>
  </cols>
  <sheetData>
    <row r="1" spans="1:8" s="29" customFormat="1" ht="31.9" customHeight="1">
      <c r="A1" s="256" t="s">
        <v>20</v>
      </c>
      <c r="B1" s="256"/>
      <c r="C1" s="56"/>
      <c r="D1" s="56"/>
      <c r="E1" s="56"/>
      <c r="F1" s="56"/>
      <c r="G1" s="242"/>
      <c r="H1" s="242"/>
    </row>
    <row r="2" spans="1:8" s="29" customFormat="1" ht="87.6" customHeight="1">
      <c r="A2" s="314" t="s">
        <v>21</v>
      </c>
      <c r="B2" s="314"/>
      <c r="C2" s="314"/>
      <c r="D2" s="314"/>
      <c r="E2" s="314"/>
      <c r="F2" s="314"/>
      <c r="G2" s="242"/>
      <c r="H2" s="242"/>
    </row>
    <row r="3" spans="1:8" ht="12.75">
      <c r="A3" s="315"/>
      <c r="B3" s="20"/>
      <c r="C3" s="20"/>
      <c r="D3" s="20"/>
      <c r="E3" s="240"/>
      <c r="F3" s="240"/>
      <c r="G3" s="21"/>
      <c r="H3" s="240"/>
    </row>
    <row r="4" spans="1:8" ht="12.75">
      <c r="A4" s="32" t="s">
        <v>22</v>
      </c>
      <c r="B4" s="33"/>
      <c r="C4" s="257" t="s">
        <v>23</v>
      </c>
      <c r="D4" s="258"/>
      <c r="E4" s="242"/>
      <c r="F4" s="242"/>
      <c r="G4" s="242"/>
      <c r="H4" s="242"/>
    </row>
    <row r="5" spans="1:8" ht="12.75">
      <c r="A5" s="242" t="s">
        <v>24</v>
      </c>
      <c r="B5" s="75"/>
      <c r="C5" s="316"/>
      <c r="D5" s="316"/>
      <c r="E5" s="242"/>
      <c r="F5" s="240"/>
      <c r="G5" s="317"/>
      <c r="H5" s="317"/>
    </row>
    <row r="6" spans="1:8" ht="12.75">
      <c r="A6" s="242" t="s">
        <v>25</v>
      </c>
      <c r="B6" s="75"/>
      <c r="C6" s="316"/>
      <c r="D6" s="316"/>
      <c r="E6" s="242"/>
      <c r="F6" s="240"/>
      <c r="G6" s="242"/>
      <c r="H6" s="242"/>
    </row>
    <row r="7" spans="1:8" ht="12.75">
      <c r="A7" s="242" t="s">
        <v>26</v>
      </c>
      <c r="B7" s="241"/>
      <c r="C7" s="316"/>
      <c r="D7" s="316"/>
      <c r="E7" s="242"/>
      <c r="F7" s="240"/>
      <c r="G7" s="242"/>
      <c r="H7" s="242"/>
    </row>
    <row r="8" spans="1:8" ht="12.75">
      <c r="A8" s="242" t="s">
        <v>27</v>
      </c>
      <c r="B8" s="241"/>
      <c r="C8" s="316"/>
      <c r="D8" s="316"/>
      <c r="E8" s="242"/>
      <c r="F8" s="240"/>
      <c r="G8" s="317"/>
      <c r="H8" s="317"/>
    </row>
    <row r="9" spans="1:8" ht="15.75" customHeight="1">
      <c r="A9" s="240"/>
      <c r="B9" s="251"/>
      <c r="C9" s="251"/>
      <c r="D9" s="251"/>
      <c r="E9" s="251"/>
      <c r="F9" s="240"/>
      <c r="G9" s="242"/>
      <c r="H9" s="242"/>
    </row>
    <row r="10" spans="1:8" s="29" customFormat="1" ht="12.75">
      <c r="A10" s="242" t="s">
        <v>28</v>
      </c>
      <c r="B10" s="242"/>
      <c r="C10" s="242"/>
      <c r="D10" s="242"/>
      <c r="E10" s="242"/>
      <c r="F10" s="242"/>
      <c r="G10" s="242"/>
      <c r="H10" s="242"/>
    </row>
    <row r="11" spans="1:8" ht="12.75">
      <c r="A11" s="27"/>
      <c r="B11" s="242" t="s">
        <v>29</v>
      </c>
      <c r="C11" s="242" t="s">
        <v>23</v>
      </c>
      <c r="D11" s="242"/>
      <c r="E11" s="240"/>
      <c r="F11" s="240"/>
      <c r="G11" s="240"/>
      <c r="H11" s="240"/>
    </row>
    <row r="12" spans="1:8" ht="12.75">
      <c r="A12" s="242" t="s">
        <v>30</v>
      </c>
      <c r="B12" s="241"/>
      <c r="C12" s="316"/>
      <c r="D12" s="242"/>
      <c r="E12" s="240"/>
      <c r="F12" s="240"/>
      <c r="G12" s="240"/>
      <c r="H12" s="240"/>
    </row>
    <row r="13" spans="1:8" ht="12.75">
      <c r="A13" s="242" t="s">
        <v>31</v>
      </c>
      <c r="B13" s="241"/>
      <c r="C13" s="316"/>
      <c r="D13" s="242"/>
      <c r="E13" s="240"/>
      <c r="F13" s="240"/>
      <c r="G13" s="240"/>
      <c r="H13" s="240"/>
    </row>
    <row r="14" spans="1:8" ht="12.75">
      <c r="A14" s="242" t="s">
        <v>32</v>
      </c>
      <c r="B14" s="241"/>
      <c r="C14" s="316"/>
      <c r="D14" s="242"/>
      <c r="E14" s="240"/>
      <c r="F14" s="240"/>
      <c r="G14" s="240"/>
      <c r="H14" s="240"/>
    </row>
    <row r="15" spans="1:8" ht="12.75">
      <c r="A15" s="22"/>
      <c r="B15" s="22"/>
      <c r="C15" s="22"/>
      <c r="D15" s="22"/>
      <c r="E15" s="22"/>
      <c r="F15" s="22"/>
      <c r="G15" s="240"/>
      <c r="H15" s="240"/>
    </row>
    <row r="16" spans="1:8" ht="12.75">
      <c r="A16" s="22" t="s">
        <v>33</v>
      </c>
      <c r="B16" s="47"/>
      <c r="C16" s="47"/>
      <c r="D16" s="242"/>
      <c r="E16" s="242"/>
      <c r="F16" s="242"/>
      <c r="G16" s="242"/>
      <c r="H16" s="240"/>
    </row>
    <row r="17" spans="1:9" ht="12.75">
      <c r="A17" s="48"/>
      <c r="B17" s="36" t="s">
        <v>34</v>
      </c>
      <c r="C17" s="36" t="s">
        <v>35</v>
      </c>
      <c r="D17" s="260" t="s">
        <v>23</v>
      </c>
      <c r="E17" s="261"/>
      <c r="F17" s="242"/>
      <c r="G17" s="242"/>
      <c r="H17" s="240"/>
      <c r="I17" s="240"/>
    </row>
    <row r="18" spans="1:9" ht="12.75">
      <c r="A18" s="76">
        <v>2018</v>
      </c>
      <c r="B18" s="77"/>
      <c r="C18" s="77"/>
      <c r="D18" s="316"/>
      <c r="E18" s="316"/>
      <c r="F18" s="78"/>
      <c r="G18" s="240"/>
      <c r="H18" s="240"/>
      <c r="I18" s="240"/>
    </row>
    <row r="19" spans="1:9" ht="12.75">
      <c r="A19" s="79">
        <v>2019</v>
      </c>
      <c r="B19" s="77"/>
      <c r="C19" s="77"/>
      <c r="D19" s="316"/>
      <c r="E19" s="316"/>
      <c r="F19" s="78"/>
      <c r="G19" s="240"/>
      <c r="H19" s="240"/>
      <c r="I19" s="240"/>
    </row>
    <row r="20" spans="1:9" ht="15.75" customHeight="1">
      <c r="A20" s="80"/>
      <c r="B20" s="80"/>
      <c r="C20" s="80"/>
      <c r="D20" s="80"/>
      <c r="E20" s="80"/>
      <c r="F20" s="80"/>
      <c r="G20" s="80"/>
      <c r="H20" s="80"/>
      <c r="I20" s="80"/>
    </row>
    <row r="21" spans="1:9" ht="13.9" customHeight="1">
      <c r="A21" s="259" t="s">
        <v>36</v>
      </c>
      <c r="B21" s="318"/>
      <c r="C21" s="318"/>
      <c r="D21" s="318"/>
      <c r="E21" s="318"/>
      <c r="F21" s="318"/>
      <c r="G21" s="318"/>
      <c r="H21" s="318"/>
      <c r="I21" s="81"/>
    </row>
    <row r="22" spans="1:9" s="29" customFormat="1" ht="25.5">
      <c r="A22" s="78"/>
      <c r="B22" s="78" t="s">
        <v>37</v>
      </c>
      <c r="C22" s="78" t="s">
        <v>38</v>
      </c>
      <c r="D22" s="78" t="s">
        <v>39</v>
      </c>
      <c r="E22" s="78" t="s">
        <v>40</v>
      </c>
      <c r="F22" s="78" t="s">
        <v>27</v>
      </c>
      <c r="G22" s="78" t="s">
        <v>41</v>
      </c>
      <c r="H22" s="78" t="s">
        <v>42</v>
      </c>
      <c r="I22" s="78" t="s">
        <v>23</v>
      </c>
    </row>
    <row r="23" spans="1:9" ht="12.75">
      <c r="A23" s="78" t="s">
        <v>43</v>
      </c>
      <c r="B23" s="241"/>
      <c r="C23" s="241"/>
      <c r="D23" s="241"/>
      <c r="E23" s="241"/>
      <c r="F23" s="241"/>
      <c r="G23" s="241"/>
      <c r="H23" s="241"/>
      <c r="I23" s="316"/>
    </row>
    <row r="24" spans="1:9" ht="12.75">
      <c r="A24" s="78" t="s">
        <v>44</v>
      </c>
      <c r="B24" s="241"/>
      <c r="C24" s="241"/>
      <c r="D24" s="241"/>
      <c r="E24" s="241"/>
      <c r="F24" s="241"/>
      <c r="G24" s="241"/>
      <c r="H24" s="241"/>
      <c r="I24" s="316"/>
    </row>
    <row r="25" spans="1:9" ht="12.75">
      <c r="A25" s="78" t="s">
        <v>45</v>
      </c>
      <c r="B25" s="241"/>
      <c r="C25" s="241"/>
      <c r="D25" s="241"/>
      <c r="E25" s="241"/>
      <c r="F25" s="241"/>
      <c r="G25" s="241"/>
      <c r="H25" s="241"/>
      <c r="I25" s="316"/>
    </row>
    <row r="26" spans="1:9" ht="12.75">
      <c r="A26" s="78" t="s">
        <v>46</v>
      </c>
      <c r="B26" s="241"/>
      <c r="C26" s="241"/>
      <c r="D26" s="241"/>
      <c r="E26" s="241"/>
      <c r="F26" s="241"/>
      <c r="G26" s="241"/>
      <c r="H26" s="241"/>
      <c r="I26" s="316"/>
    </row>
    <row r="27" spans="1:9" ht="12.75">
      <c r="A27" s="78" t="s">
        <v>47</v>
      </c>
      <c r="B27" s="241"/>
      <c r="C27" s="241"/>
      <c r="D27" s="241"/>
      <c r="E27" s="241"/>
      <c r="F27" s="241"/>
      <c r="G27" s="241"/>
      <c r="H27" s="241"/>
      <c r="I27" s="316"/>
    </row>
    <row r="28" spans="1:9" ht="12.75">
      <c r="A28" s="78" t="s">
        <v>48</v>
      </c>
      <c r="B28" s="241"/>
      <c r="C28" s="241"/>
      <c r="D28" s="241"/>
      <c r="E28" s="241"/>
      <c r="F28" s="241"/>
      <c r="G28" s="241"/>
      <c r="H28" s="241"/>
      <c r="I28" s="316"/>
    </row>
    <row r="29" spans="1:9" ht="12.75">
      <c r="A29" s="78"/>
      <c r="B29" s="241"/>
      <c r="C29" s="241"/>
      <c r="D29" s="241"/>
      <c r="E29" s="241"/>
      <c r="F29" s="241"/>
      <c r="G29" s="241"/>
      <c r="H29" s="241"/>
      <c r="I29" s="241"/>
    </row>
    <row r="31" spans="1:9" ht="18.95" customHeight="1" hidden="1">
      <c r="A31" s="240"/>
      <c r="B31" s="240"/>
      <c r="C31" s="82" t="s">
        <v>49</v>
      </c>
      <c r="D31" s="84">
        <f>B5</f>
        <v>0</v>
      </c>
      <c r="E31" s="240"/>
      <c r="F31" s="240"/>
      <c r="G31" s="240"/>
      <c r="H31" s="240"/>
      <c r="I31" s="240"/>
    </row>
    <row r="32" spans="1:9" ht="18.95" customHeight="1" hidden="1">
      <c r="A32" s="240"/>
      <c r="B32" s="240"/>
      <c r="C32" s="83" t="s">
        <v>50</v>
      </c>
      <c r="D32" s="85">
        <f>B6</f>
        <v>0</v>
      </c>
      <c r="E32" s="240"/>
      <c r="F32" s="240"/>
      <c r="G32" s="240"/>
      <c r="H32" s="240"/>
      <c r="I32" s="240"/>
    </row>
    <row r="33" spans="3:4" ht="18.95" customHeight="1" hidden="1">
      <c r="C33" s="82" t="s">
        <v>51</v>
      </c>
      <c r="D33" s="84">
        <f>E23</f>
        <v>0</v>
      </c>
    </row>
    <row r="34" spans="3:4" ht="18.95" customHeight="1" hidden="1">
      <c r="C34" s="83" t="s">
        <v>52</v>
      </c>
      <c r="D34" s="85">
        <f>B7</f>
        <v>0</v>
      </c>
    </row>
    <row r="35" spans="3:4" ht="18.95" customHeight="1" hidden="1">
      <c r="C35" s="82" t="s">
        <v>53</v>
      </c>
      <c r="D35" s="84">
        <f>D23</f>
        <v>0</v>
      </c>
    </row>
    <row r="36" spans="3:4" ht="18.95" customHeight="1" hidden="1">
      <c r="C36" s="83" t="s">
        <v>54</v>
      </c>
      <c r="D36" s="85">
        <f>B23</f>
        <v>0</v>
      </c>
    </row>
    <row r="37" spans="3:4" ht="18.95" customHeight="1" hidden="1">
      <c r="C37" s="82" t="s">
        <v>55</v>
      </c>
      <c r="D37" s="84">
        <f>C23</f>
        <v>0</v>
      </c>
    </row>
    <row r="38" spans="3:4" ht="18.95" customHeight="1" hidden="1">
      <c r="C38" s="83" t="s">
        <v>56</v>
      </c>
      <c r="D38" s="86">
        <f>B19</f>
        <v>0</v>
      </c>
    </row>
    <row r="39" spans="3:4" ht="18.95" customHeight="1" hidden="1">
      <c r="C39" s="82" t="s">
        <v>57</v>
      </c>
      <c r="D39" s="84">
        <f>B8</f>
        <v>0</v>
      </c>
    </row>
    <row r="40" spans="3:4" ht="15.75" customHeight="1" hidden="1">
      <c r="C40" s="240"/>
      <c r="D40" s="240"/>
    </row>
    <row r="41" spans="3:4" ht="15.75" customHeight="1" hidden="1">
      <c r="C41" s="240"/>
      <c r="D41" s="240"/>
    </row>
    <row r="42" spans="3:4" ht="15.75" customHeight="1" hidden="1">
      <c r="C42" s="240"/>
      <c r="D42" s="240"/>
    </row>
  </sheetData>
  <mergeCells count="12">
    <mergeCell ref="A1:B1"/>
    <mergeCell ref="A2:F2"/>
    <mergeCell ref="C4:D4"/>
    <mergeCell ref="A21:H21"/>
    <mergeCell ref="I23:I28"/>
    <mergeCell ref="G5:H5"/>
    <mergeCell ref="D18:E19"/>
    <mergeCell ref="D17:E17"/>
    <mergeCell ref="C12:C14"/>
    <mergeCell ref="B9:E9"/>
    <mergeCell ref="G8:H8"/>
    <mergeCell ref="C5:D8"/>
  </mergeCells>
  <conditionalFormatting sqref="D18">
    <cfRule type="cellIs" priority="2" dxfId="96" operator="greaterThan">
      <formula>372987000</formula>
    </cfRule>
  </conditionalFormatting>
  <conditionalFormatting sqref="F18:F19">
    <cfRule type="cellIs" priority="3" dxfId="96" operator="greaterThan">
      <formula>320768000</formula>
    </cfRule>
  </conditionalFormatting>
  <dataValidations count="3">
    <dataValidation allowBlank="1" sqref="G23:G29 E8 B7:B8"/>
    <dataValidation errorStyle="warning" allowBlank="1" showInputMessage="1" showErrorMessage="1" errorTitle="Kommuner" error="Angivne kommune findes ikke på listen" sqref="B23:B29"/>
    <dataValidation errorStyle="warning" type="list" allowBlank="1" showInputMessage="1" showErrorMessage="1" errorTitle="Regioner" error="Vælg fra listen" sqref="C23:C29">
      <formula1>'Drop-down menues'!$D$6:$D$201</formula1>
    </dataValidation>
  </dataValidations>
  <printOptions/>
  <pageMargins left="0.7" right="0.7" top="0.75" bottom="0.75" header="0.3" footer="0.3"/>
  <pageSetup fitToHeight="1" fitToWidth="1" horizontalDpi="600" verticalDpi="600" orientation="landscape" paperSize="8" scale="66"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1:I20"/>
  <sheetViews>
    <sheetView showGridLines="0" tabSelected="1" workbookViewId="0" topLeftCell="A7">
      <selection activeCell="A16" sqref="A16"/>
    </sheetView>
  </sheetViews>
  <sheetFormatPr defaultColWidth="14.421875" defaultRowHeight="15.75" customHeight="1"/>
  <cols>
    <col min="1" max="1" width="20.7109375" style="89" customWidth="1"/>
    <col min="2" max="2" width="22.8515625" style="89" customWidth="1"/>
    <col min="3" max="9" width="20.7109375" style="89" customWidth="1"/>
    <col min="10" max="16384" width="14.421875" style="89" customWidth="1"/>
  </cols>
  <sheetData>
    <row r="1" spans="1:6" ht="31.15" customHeight="1">
      <c r="A1" s="265" t="s">
        <v>58</v>
      </c>
      <c r="B1" s="266"/>
      <c r="C1" s="266"/>
      <c r="D1" s="266"/>
      <c r="E1" s="266"/>
      <c r="F1" s="267"/>
    </row>
    <row r="2" spans="1:6" ht="51.6" customHeight="1">
      <c r="A2" s="262" t="s">
        <v>59</v>
      </c>
      <c r="B2" s="263"/>
      <c r="C2" s="263"/>
      <c r="D2" s="263"/>
      <c r="E2" s="263"/>
      <c r="F2" s="264"/>
    </row>
    <row r="3" ht="18" customHeight="1"/>
    <row r="4" spans="1:6" ht="35.45" customHeight="1">
      <c r="A4" s="268" t="s">
        <v>60</v>
      </c>
      <c r="B4" s="268"/>
      <c r="C4" s="90"/>
      <c r="D4" s="90"/>
      <c r="E4" s="90"/>
      <c r="F4" s="90"/>
    </row>
    <row r="5" spans="1:6" ht="24" customHeight="1">
      <c r="A5" s="269" t="s">
        <v>61</v>
      </c>
      <c r="B5" s="270"/>
      <c r="C5" s="270"/>
      <c r="D5" s="270"/>
      <c r="E5" s="270"/>
      <c r="F5" s="271"/>
    </row>
    <row r="6" spans="1:6" ht="21">
      <c r="A6" s="245" t="s">
        <v>62</v>
      </c>
      <c r="B6" s="245" t="s">
        <v>63</v>
      </c>
      <c r="C6" s="274" t="s">
        <v>64</v>
      </c>
      <c r="D6" s="274"/>
      <c r="E6" s="245" t="s">
        <v>65</v>
      </c>
      <c r="F6" s="245" t="s">
        <v>66</v>
      </c>
    </row>
    <row r="7" spans="1:6" ht="115.5">
      <c r="A7" s="246" t="s">
        <v>67</v>
      </c>
      <c r="B7" s="243" t="s">
        <v>68</v>
      </c>
      <c r="C7" s="319" t="s">
        <v>69</v>
      </c>
      <c r="D7" s="320"/>
      <c r="E7" s="243" t="s">
        <v>70</v>
      </c>
      <c r="F7" s="243" t="s">
        <v>71</v>
      </c>
    </row>
    <row r="8" spans="1:6" ht="138" customHeight="1">
      <c r="A8" s="244"/>
      <c r="B8" s="182"/>
      <c r="C8" s="272"/>
      <c r="D8" s="273"/>
      <c r="E8" s="244"/>
      <c r="F8" s="244"/>
    </row>
    <row r="9" spans="1:6" ht="31.9" customHeight="1">
      <c r="A9" s="321" t="s">
        <v>72</v>
      </c>
      <c r="B9" s="321"/>
      <c r="C9" s="321"/>
      <c r="D9" s="321" t="s">
        <v>73</v>
      </c>
      <c r="E9" s="321"/>
      <c r="F9" s="321"/>
    </row>
    <row r="10" spans="1:6" ht="36" customHeight="1">
      <c r="A10" s="322" t="s">
        <v>74</v>
      </c>
      <c r="B10" s="319"/>
      <c r="C10" s="320"/>
      <c r="D10" s="320" t="s">
        <v>75</v>
      </c>
      <c r="E10" s="320"/>
      <c r="F10" s="323"/>
    </row>
    <row r="11" spans="1:6" ht="94.5" customHeight="1">
      <c r="A11" s="324"/>
      <c r="B11" s="324"/>
      <c r="C11" s="324"/>
      <c r="D11" s="324"/>
      <c r="E11" s="324"/>
      <c r="F11" s="324"/>
    </row>
    <row r="12" ht="13.9" customHeight="1"/>
    <row r="13" spans="1:9" s="71" customFormat="1" ht="52.5">
      <c r="A13" s="91" t="s">
        <v>76</v>
      </c>
      <c r="B13" s="92" t="str">
        <f>IF(AND(A16&gt;0,B16&gt;0,C16&gt;0,D16&gt;0,E16&gt;0,F16&gt;0,G16&gt;0,H16&gt;0,I16&gt;0),"OK","INCOMPLETE")</f>
        <v>INCOMPLETE</v>
      </c>
      <c r="C13" s="91"/>
      <c r="D13" s="91"/>
      <c r="E13" s="91"/>
      <c r="F13" s="91"/>
      <c r="G13" s="91"/>
      <c r="H13" s="91"/>
      <c r="I13" s="91"/>
    </row>
    <row r="14" spans="1:9" ht="82.15" customHeight="1">
      <c r="A14" s="320" t="s">
        <v>77</v>
      </c>
      <c r="B14" s="320"/>
      <c r="C14" s="320"/>
      <c r="D14" s="320"/>
      <c r="E14" s="320"/>
      <c r="F14" s="320"/>
      <c r="G14" s="320"/>
      <c r="H14" s="320"/>
      <c r="I14" s="320"/>
    </row>
    <row r="15" spans="1:9" s="71" customFormat="1" ht="76.15" customHeight="1">
      <c r="A15" s="245" t="s">
        <v>78</v>
      </c>
      <c r="B15" s="245" t="s">
        <v>79</v>
      </c>
      <c r="C15" s="245" t="s">
        <v>80</v>
      </c>
      <c r="D15" s="245" t="s">
        <v>81</v>
      </c>
      <c r="E15" s="245" t="s">
        <v>82</v>
      </c>
      <c r="F15" s="245" t="s">
        <v>83</v>
      </c>
      <c r="G15" s="245" t="s">
        <v>84</v>
      </c>
      <c r="H15" s="245" t="s">
        <v>85</v>
      </c>
      <c r="I15" s="245" t="s">
        <v>86</v>
      </c>
    </row>
    <row r="16" spans="1:9" s="71" customFormat="1" ht="10.5">
      <c r="A16" s="72"/>
      <c r="B16" s="72"/>
      <c r="C16" s="72"/>
      <c r="D16" s="72"/>
      <c r="E16" s="72"/>
      <c r="F16" s="72"/>
      <c r="G16" s="72"/>
      <c r="H16" s="72"/>
      <c r="I16" s="72"/>
    </row>
    <row r="17" spans="1:9" s="71" customFormat="1" ht="10.5">
      <c r="A17" s="245" t="s">
        <v>23</v>
      </c>
      <c r="B17" s="245" t="s">
        <v>23</v>
      </c>
      <c r="C17" s="245" t="s">
        <v>23</v>
      </c>
      <c r="D17" s="245" t="s">
        <v>23</v>
      </c>
      <c r="E17" s="245" t="s">
        <v>23</v>
      </c>
      <c r="F17" s="245" t="s">
        <v>23</v>
      </c>
      <c r="G17" s="245" t="s">
        <v>23</v>
      </c>
      <c r="H17" s="245" t="s">
        <v>23</v>
      </c>
      <c r="I17" s="245" t="s">
        <v>23</v>
      </c>
    </row>
    <row r="18" spans="1:9" s="71" customFormat="1" ht="65.45" customHeight="1">
      <c r="A18" s="72"/>
      <c r="B18" s="72"/>
      <c r="C18" s="72"/>
      <c r="D18" s="72"/>
      <c r="E18" s="72"/>
      <c r="F18" s="72"/>
      <c r="G18" s="72"/>
      <c r="H18" s="72"/>
      <c r="I18" s="72"/>
    </row>
    <row r="19" spans="1:9" s="71" customFormat="1" ht="10.5">
      <c r="A19" s="95"/>
      <c r="B19" s="96"/>
      <c r="C19" s="89"/>
      <c r="D19" s="89"/>
      <c r="E19" s="89"/>
      <c r="F19" s="89"/>
      <c r="G19" s="245"/>
      <c r="H19" s="245"/>
      <c r="I19" s="245"/>
    </row>
    <row r="20" spans="1:9" s="71" customFormat="1" ht="10.5">
      <c r="A20" s="93"/>
      <c r="B20" s="89"/>
      <c r="C20" s="94"/>
      <c r="D20" s="89"/>
      <c r="E20" s="89"/>
      <c r="F20" s="89"/>
      <c r="G20" s="245"/>
      <c r="H20" s="245"/>
      <c r="I20" s="245"/>
    </row>
  </sheetData>
  <mergeCells count="14">
    <mergeCell ref="A14:I14"/>
    <mergeCell ref="A2:F2"/>
    <mergeCell ref="D11:F11"/>
    <mergeCell ref="A1:F1"/>
    <mergeCell ref="C7:D7"/>
    <mergeCell ref="D10:F10"/>
    <mergeCell ref="D9:F9"/>
    <mergeCell ref="A10:C10"/>
    <mergeCell ref="A9:C9"/>
    <mergeCell ref="A4:B4"/>
    <mergeCell ref="A5:F5"/>
    <mergeCell ref="C8:D8"/>
    <mergeCell ref="A11:C11"/>
    <mergeCell ref="C6:D6"/>
  </mergeCells>
  <conditionalFormatting sqref="B13">
    <cfRule type="containsText" priority="5" dxfId="80" operator="containsText" text="INCOMPLETE">
      <formula>NOT(ISERROR(SEARCH("INCOMPLETE",B13)))</formula>
    </cfRule>
    <cfRule type="containsText" priority="6" dxfId="79" operator="containsText" text="OK">
      <formula>NOT(ISERROR(SEARCH("OK",B13)))</formula>
    </cfRule>
  </conditionalFormatting>
  <dataValidations count="1" disablePrompts="1">
    <dataValidation type="list" allowBlank="1" showInputMessage="1" showErrorMessage="1" sqref="A16:I16">
      <formula1>Rating</formula1>
    </dataValidation>
  </dataValidations>
  <printOptions/>
  <pageMargins left="0.7" right="0.7" top="0.75" bottom="0.75" header="0.3" footer="0.3"/>
  <pageSetup fitToHeight="1" fitToWidth="1" horizontalDpi="600" verticalDpi="600" orientation="landscape" paperSize="8" scale="77"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G10"/>
  <sheetViews>
    <sheetView workbookViewId="0" topLeftCell="A4">
      <selection activeCell="H7" sqref="H7"/>
    </sheetView>
  </sheetViews>
  <sheetFormatPr defaultColWidth="8.8515625" defaultRowHeight="12.75"/>
  <cols>
    <col min="1" max="6" width="25.7109375" style="38" customWidth="1"/>
    <col min="7" max="7" width="31.7109375" style="38" customWidth="1"/>
    <col min="8" max="8" width="28.7109375" style="38" customWidth="1"/>
    <col min="9" max="16384" width="8.8515625" style="38" customWidth="1"/>
  </cols>
  <sheetData>
    <row r="1" spans="1:6" ht="24" customHeight="1">
      <c r="A1" s="275" t="s">
        <v>87</v>
      </c>
      <c r="B1" s="276"/>
      <c r="C1" s="276"/>
      <c r="D1" s="276"/>
      <c r="E1" s="276"/>
      <c r="F1" s="277"/>
    </row>
    <row r="2" spans="1:6" ht="118.5" customHeight="1">
      <c r="A2" s="278" t="s">
        <v>88</v>
      </c>
      <c r="B2" s="279"/>
      <c r="C2" s="279"/>
      <c r="D2" s="279"/>
      <c r="E2" s="279"/>
      <c r="F2" s="279"/>
    </row>
    <row r="3" spans="1:7" s="29" customFormat="1" ht="12.75">
      <c r="A3" s="242"/>
      <c r="B3" s="242"/>
      <c r="C3" s="242"/>
      <c r="D3" s="242"/>
      <c r="E3" s="242"/>
      <c r="F3" s="242"/>
      <c r="G3" s="242"/>
    </row>
    <row r="4" spans="1:7" ht="38.25">
      <c r="A4" s="44" t="s">
        <v>89</v>
      </c>
      <c r="B4" s="218" t="str">
        <f>IF(AND(A8&gt;0,B8&gt;0,C8&gt;0,D8&gt;0,E8&gt;0,F8&gt;0),"OK","INCOMPLETE")</f>
        <v>INCOMPLETE</v>
      </c>
      <c r="C4" s="45"/>
      <c r="D4" s="45"/>
      <c r="E4" s="45"/>
      <c r="F4" s="45"/>
      <c r="G4" s="242"/>
    </row>
    <row r="5" spans="1:7" ht="120.6" customHeight="1">
      <c r="A5" s="280" t="s">
        <v>90</v>
      </c>
      <c r="B5" s="281"/>
      <c r="C5" s="281"/>
      <c r="D5" s="281"/>
      <c r="E5" s="281"/>
      <c r="F5" s="282"/>
      <c r="G5" s="242"/>
    </row>
    <row r="6" spans="1:7" ht="12.75">
      <c r="A6" s="242" t="s">
        <v>91</v>
      </c>
      <c r="B6" s="242"/>
      <c r="C6" s="242" t="s">
        <v>92</v>
      </c>
      <c r="D6" s="242"/>
      <c r="E6" s="242" t="s">
        <v>93</v>
      </c>
      <c r="F6" s="242"/>
      <c r="G6" s="242"/>
    </row>
    <row r="7" spans="1:6" ht="106.15" customHeight="1">
      <c r="A7" s="242" t="s">
        <v>94</v>
      </c>
      <c r="B7" s="242" t="s">
        <v>95</v>
      </c>
      <c r="C7" s="242" t="s">
        <v>96</v>
      </c>
      <c r="D7" s="242" t="s">
        <v>97</v>
      </c>
      <c r="E7" s="242" t="s">
        <v>98</v>
      </c>
      <c r="F7" s="242" t="s">
        <v>99</v>
      </c>
    </row>
    <row r="8" spans="1:6" ht="12.75">
      <c r="A8" s="241"/>
      <c r="B8" s="241"/>
      <c r="C8" s="241"/>
      <c r="D8" s="241"/>
      <c r="E8" s="241"/>
      <c r="F8" s="241"/>
    </row>
    <row r="9" spans="1:6" ht="12.75">
      <c r="A9" s="242" t="s">
        <v>23</v>
      </c>
      <c r="B9" s="242" t="s">
        <v>23</v>
      </c>
      <c r="C9" s="242" t="s">
        <v>23</v>
      </c>
      <c r="D9" s="242" t="s">
        <v>23</v>
      </c>
      <c r="E9" s="242" t="s">
        <v>23</v>
      </c>
      <c r="F9" s="242" t="s">
        <v>23</v>
      </c>
    </row>
    <row r="10" spans="1:6" ht="70.9" customHeight="1">
      <c r="A10" s="241"/>
      <c r="B10" s="241"/>
      <c r="C10" s="241"/>
      <c r="D10" s="241"/>
      <c r="E10" s="241"/>
      <c r="F10" s="241"/>
    </row>
    <row r="13" ht="10.5"/>
    <row r="14" ht="10.5"/>
    <row r="15" ht="10.5"/>
    <row r="16" ht="10.5"/>
    <row r="17" ht="10.5"/>
    <row r="18" ht="10.5"/>
  </sheetData>
  <mergeCells count="3">
    <mergeCell ref="A1:F1"/>
    <mergeCell ref="A2:F2"/>
    <mergeCell ref="A5:F5"/>
  </mergeCells>
  <conditionalFormatting sqref="B4">
    <cfRule type="containsText" priority="1" dxfId="79" operator="containsText" text="OK">
      <formula>NOT(ISERROR(SEARCH("OK",B4)))</formula>
    </cfRule>
    <cfRule type="containsText" priority="2" dxfId="80" operator="containsText" text="INCOMPLETE">
      <formula>NOT(ISERROR(SEARCH("INCOMPLETE",B4)))</formula>
    </cfRule>
  </conditionalFormatting>
  <dataValidations count="1">
    <dataValidation type="list" allowBlank="1" showInputMessage="1" showErrorMessage="1" sqref="A8:F8">
      <formula1>Rating</formula1>
    </dataValidation>
  </dataValidations>
  <printOptions/>
  <pageMargins left="0.7" right="0.7" top="0.75" bottom="0.75" header="0.3" footer="0.3"/>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799847602844"/>
  </sheetPr>
  <dimension ref="A1:G74"/>
  <sheetViews>
    <sheetView showGridLines="0" zoomScale="90" zoomScaleNormal="90" workbookViewId="0" topLeftCell="A34">
      <selection activeCell="E44" sqref="E44"/>
    </sheetView>
  </sheetViews>
  <sheetFormatPr defaultColWidth="8.8515625" defaultRowHeight="12.75"/>
  <cols>
    <col min="1" max="6" width="25.7109375" style="38" customWidth="1"/>
    <col min="7" max="7" width="31.7109375" style="38" hidden="1" customWidth="1"/>
    <col min="8" max="8" width="28.7109375" style="38" hidden="1" customWidth="1"/>
    <col min="9" max="25" width="8.8515625" style="38" hidden="1" customWidth="1"/>
    <col min="26" max="26" width="8.8515625" style="38" customWidth="1"/>
    <col min="27" max="16384" width="8.8515625" style="38" customWidth="1"/>
  </cols>
  <sheetData>
    <row r="1" spans="1:6" ht="18">
      <c r="A1" s="54" t="s">
        <v>100</v>
      </c>
      <c r="B1" s="49"/>
      <c r="C1" s="49"/>
      <c r="D1" s="49"/>
      <c r="E1" s="49"/>
      <c r="F1" s="49"/>
    </row>
    <row r="2" spans="1:6" s="29" customFormat="1" ht="12.75">
      <c r="A2" s="242"/>
      <c r="B2" s="242"/>
      <c r="C2" s="242"/>
      <c r="D2" s="242"/>
      <c r="E2" s="242"/>
      <c r="F2" s="242"/>
    </row>
    <row r="3" spans="1:6" ht="25.5">
      <c r="A3" s="44" t="s">
        <v>101</v>
      </c>
      <c r="B3" s="45"/>
      <c r="C3" s="45"/>
      <c r="D3" s="45"/>
      <c r="E3" s="45"/>
      <c r="F3" s="45"/>
    </row>
    <row r="4" spans="1:6" ht="26.45" customHeight="1">
      <c r="A4" s="280" t="s">
        <v>102</v>
      </c>
      <c r="B4" s="281"/>
      <c r="C4" s="281"/>
      <c r="D4" s="281"/>
      <c r="E4" s="281"/>
      <c r="F4" s="282"/>
    </row>
    <row r="5" spans="1:6" ht="11.25">
      <c r="A5" s="64"/>
      <c r="B5" s="64"/>
      <c r="C5" s="64"/>
      <c r="D5" s="64"/>
      <c r="E5" s="64"/>
      <c r="F5" s="64"/>
    </row>
    <row r="6" spans="2:6" ht="31.5">
      <c r="B6" s="70" t="s">
        <v>103</v>
      </c>
      <c r="C6" s="70" t="s">
        <v>104</v>
      </c>
      <c r="D6" s="70" t="s">
        <v>105</v>
      </c>
      <c r="E6" s="70" t="s">
        <v>106</v>
      </c>
      <c r="F6" s="70" t="s">
        <v>23</v>
      </c>
    </row>
    <row r="7" spans="1:6" ht="21">
      <c r="A7" s="184" t="s">
        <v>107</v>
      </c>
      <c r="B7" s="184" t="s">
        <v>108</v>
      </c>
      <c r="C7" s="184" t="s">
        <v>109</v>
      </c>
      <c r="D7" s="184" t="s">
        <v>110</v>
      </c>
      <c r="E7" s="184" t="s">
        <v>111</v>
      </c>
      <c r="F7" s="184" t="s">
        <v>23</v>
      </c>
    </row>
    <row r="8" spans="1:6" ht="21" customHeight="1">
      <c r="A8" s="185" t="s">
        <v>112</v>
      </c>
      <c r="B8" s="178"/>
      <c r="C8" s="219"/>
      <c r="D8" s="207"/>
      <c r="E8" s="178"/>
      <c r="F8" s="183"/>
    </row>
    <row r="9" spans="1:6" ht="21" customHeight="1">
      <c r="A9" s="185" t="s">
        <v>113</v>
      </c>
      <c r="B9" s="179"/>
      <c r="C9" s="220"/>
      <c r="D9" s="208"/>
      <c r="E9" s="179"/>
      <c r="F9" s="177"/>
    </row>
    <row r="10" spans="1:6" ht="21" customHeight="1">
      <c r="A10" s="185" t="s">
        <v>114</v>
      </c>
      <c r="B10" s="179"/>
      <c r="C10" s="220"/>
      <c r="D10" s="179"/>
      <c r="E10" s="179"/>
      <c r="F10" s="177"/>
    </row>
    <row r="11" spans="1:6" ht="21" customHeight="1">
      <c r="A11" s="185" t="s">
        <v>115</v>
      </c>
      <c r="B11" s="179"/>
      <c r="C11" s="220"/>
      <c r="D11" s="179"/>
      <c r="E11" s="179"/>
      <c r="F11" s="177"/>
    </row>
    <row r="12" spans="1:6" ht="21" customHeight="1">
      <c r="A12" s="185" t="s">
        <v>116</v>
      </c>
      <c r="B12" s="179"/>
      <c r="C12" s="220"/>
      <c r="D12" s="179"/>
      <c r="E12" s="179"/>
      <c r="F12" s="177"/>
    </row>
    <row r="13" spans="1:6" ht="21" customHeight="1">
      <c r="A13" s="185" t="s">
        <v>117</v>
      </c>
      <c r="B13" s="179"/>
      <c r="C13" s="220"/>
      <c r="D13" s="179"/>
      <c r="E13" s="179"/>
      <c r="F13" s="177"/>
    </row>
    <row r="14" spans="1:6" ht="21" customHeight="1">
      <c r="A14" s="185" t="s">
        <v>118</v>
      </c>
      <c r="B14" s="179"/>
      <c r="C14" s="220"/>
      <c r="D14" s="179"/>
      <c r="E14" s="179"/>
      <c r="F14" s="177"/>
    </row>
    <row r="15" spans="3:4" ht="12.75">
      <c r="C15" s="65" t="s">
        <v>119</v>
      </c>
      <c r="D15" s="66"/>
    </row>
    <row r="16" spans="3:4" ht="12.75">
      <c r="C16" s="221">
        <f>SUM(C8:C14)</f>
        <v>0</v>
      </c>
      <c r="D16" s="66"/>
    </row>
    <row r="17" spans="1:6" ht="38.25">
      <c r="A17" s="63" t="s">
        <v>120</v>
      </c>
      <c r="B17" s="45"/>
      <c r="C17" s="45"/>
      <c r="D17" s="45"/>
      <c r="E17" s="45"/>
      <c r="F17" s="45"/>
    </row>
    <row r="18" spans="1:6" ht="26.45" customHeight="1">
      <c r="A18" s="283" t="s">
        <v>121</v>
      </c>
      <c r="B18" s="284"/>
      <c r="C18" s="284"/>
      <c r="D18" s="284"/>
      <c r="E18" s="284"/>
      <c r="F18" s="285"/>
    </row>
    <row r="19" spans="1:6" ht="12.75">
      <c r="A19" s="242"/>
      <c r="B19" s="242"/>
      <c r="C19" s="242"/>
      <c r="D19" s="242"/>
      <c r="E19" s="242"/>
      <c r="F19" s="242"/>
    </row>
    <row r="20" spans="2:6" ht="51">
      <c r="B20" s="61" t="s">
        <v>122</v>
      </c>
      <c r="C20" s="61" t="s">
        <v>123</v>
      </c>
      <c r="D20" s="61" t="s">
        <v>124</v>
      </c>
      <c r="E20" s="61" t="s">
        <v>106</v>
      </c>
      <c r="F20" s="61" t="s">
        <v>23</v>
      </c>
    </row>
    <row r="21" spans="1:6" ht="21">
      <c r="A21" s="184" t="s">
        <v>107</v>
      </c>
      <c r="B21" s="184" t="s">
        <v>125</v>
      </c>
      <c r="C21" s="184" t="s">
        <v>126</v>
      </c>
      <c r="D21" s="184" t="s">
        <v>110</v>
      </c>
      <c r="E21" s="184" t="s">
        <v>111</v>
      </c>
      <c r="F21" s="184" t="s">
        <v>23</v>
      </c>
    </row>
    <row r="22" spans="1:6" ht="21" customHeight="1">
      <c r="A22" s="185" t="s">
        <v>127</v>
      </c>
      <c r="B22" s="178"/>
      <c r="C22" s="178"/>
      <c r="D22" s="207"/>
      <c r="E22" s="178"/>
      <c r="F22" s="186"/>
    </row>
    <row r="23" spans="1:6" ht="21" customHeight="1">
      <c r="A23" s="185" t="s">
        <v>128</v>
      </c>
      <c r="B23" s="179"/>
      <c r="C23" s="179"/>
      <c r="D23" s="208"/>
      <c r="E23" s="179"/>
      <c r="F23" s="176"/>
    </row>
    <row r="24" spans="1:6" ht="21" customHeight="1">
      <c r="A24" s="185" t="s">
        <v>129</v>
      </c>
      <c r="B24" s="179"/>
      <c r="C24" s="179"/>
      <c r="D24" s="208"/>
      <c r="E24" s="179"/>
      <c r="F24" s="176"/>
    </row>
    <row r="25" spans="1:6" ht="21" customHeight="1">
      <c r="A25" s="185" t="s">
        <v>130</v>
      </c>
      <c r="B25" s="179"/>
      <c r="C25" s="179"/>
      <c r="D25" s="208"/>
      <c r="E25" s="179"/>
      <c r="F25" s="176"/>
    </row>
    <row r="26" spans="1:6" ht="21" customHeight="1">
      <c r="A26" s="185" t="s">
        <v>131</v>
      </c>
      <c r="B26" s="179"/>
      <c r="C26" s="179"/>
      <c r="D26" s="208"/>
      <c r="E26" s="179"/>
      <c r="F26" s="176"/>
    </row>
    <row r="27" spans="1:6" ht="21" customHeight="1">
      <c r="A27" s="185" t="s">
        <v>132</v>
      </c>
      <c r="B27" s="179"/>
      <c r="C27" s="179"/>
      <c r="D27" s="179"/>
      <c r="E27" s="179"/>
      <c r="F27" s="176"/>
    </row>
    <row r="28" spans="1:6" ht="21" customHeight="1">
      <c r="A28" s="185" t="s">
        <v>133</v>
      </c>
      <c r="B28" s="179"/>
      <c r="C28" s="179"/>
      <c r="D28" s="179"/>
      <c r="E28" s="179"/>
      <c r="F28" s="176"/>
    </row>
    <row r="29" spans="4:6" ht="12.75">
      <c r="D29" s="242"/>
      <c r="F29" s="242"/>
    </row>
    <row r="30" spans="1:6" ht="25.5">
      <c r="A30" s="44" t="s">
        <v>134</v>
      </c>
      <c r="B30" s="45"/>
      <c r="C30" s="45"/>
      <c r="D30" s="45"/>
      <c r="E30" s="45"/>
      <c r="F30" s="45"/>
    </row>
    <row r="31" spans="1:6" ht="26.45" customHeight="1">
      <c r="A31" s="280" t="s">
        <v>135</v>
      </c>
      <c r="B31" s="281"/>
      <c r="C31" s="281"/>
      <c r="D31" s="281"/>
      <c r="E31" s="281"/>
      <c r="F31" s="282"/>
    </row>
    <row r="32" spans="1:6" ht="12.75">
      <c r="A32" s="242"/>
      <c r="B32" s="242"/>
      <c r="C32" s="242"/>
      <c r="D32" s="242"/>
      <c r="E32" s="242"/>
      <c r="F32" s="242"/>
    </row>
    <row r="33" spans="2:6" ht="89.25">
      <c r="B33" s="61" t="s">
        <v>136</v>
      </c>
      <c r="C33" s="61" t="s">
        <v>137</v>
      </c>
      <c r="D33" s="61" t="s">
        <v>138</v>
      </c>
      <c r="E33" s="61" t="s">
        <v>106</v>
      </c>
      <c r="F33" s="61" t="s">
        <v>23</v>
      </c>
    </row>
    <row r="34" spans="1:6" s="67" customFormat="1" ht="21" customHeight="1">
      <c r="A34" s="188" t="s">
        <v>107</v>
      </c>
      <c r="B34" s="188" t="s">
        <v>139</v>
      </c>
      <c r="C34" s="188" t="s">
        <v>109</v>
      </c>
      <c r="D34" s="188" t="s">
        <v>110</v>
      </c>
      <c r="E34" s="184" t="s">
        <v>111</v>
      </c>
      <c r="F34" s="184" t="s">
        <v>23</v>
      </c>
    </row>
    <row r="35" spans="1:6" s="67" customFormat="1" ht="21" customHeight="1">
      <c r="A35" s="189" t="s">
        <v>140</v>
      </c>
      <c r="B35" s="190"/>
      <c r="C35" s="222"/>
      <c r="D35" s="206"/>
      <c r="E35" s="190"/>
      <c r="F35" s="191"/>
    </row>
    <row r="36" spans="1:6" s="67" customFormat="1" ht="21" customHeight="1">
      <c r="A36" s="189" t="s">
        <v>141</v>
      </c>
      <c r="B36" s="190"/>
      <c r="C36" s="222"/>
      <c r="D36" s="190"/>
      <c r="E36" s="190"/>
      <c r="F36" s="191"/>
    </row>
    <row r="37" spans="1:6" s="67" customFormat="1" ht="21" customHeight="1">
      <c r="A37" s="189" t="s">
        <v>142</v>
      </c>
      <c r="B37" s="190"/>
      <c r="C37" s="222"/>
      <c r="D37" s="190"/>
      <c r="E37" s="190"/>
      <c r="F37" s="191"/>
    </row>
    <row r="38" spans="1:6" s="67" customFormat="1" ht="21" customHeight="1">
      <c r="A38" s="189" t="s">
        <v>143</v>
      </c>
      <c r="B38" s="190"/>
      <c r="C38" s="222"/>
      <c r="D38" s="190"/>
      <c r="E38" s="190"/>
      <c r="F38" s="191"/>
    </row>
    <row r="39" spans="1:6" s="67" customFormat="1" ht="21" customHeight="1">
      <c r="A39" s="189" t="s">
        <v>144</v>
      </c>
      <c r="B39" s="190"/>
      <c r="C39" s="222"/>
      <c r="D39" s="190"/>
      <c r="E39" s="190"/>
      <c r="F39" s="191"/>
    </row>
    <row r="40" spans="1:6" s="67" customFormat="1" ht="21" customHeight="1">
      <c r="A40" s="189" t="s">
        <v>145</v>
      </c>
      <c r="B40" s="190"/>
      <c r="C40" s="222"/>
      <c r="D40" s="190"/>
      <c r="E40" s="190"/>
      <c r="F40" s="191"/>
    </row>
    <row r="41" spans="1:6" s="67" customFormat="1" ht="21" customHeight="1">
      <c r="A41" s="189" t="s">
        <v>146</v>
      </c>
      <c r="B41" s="190"/>
      <c r="C41" s="222"/>
      <c r="D41" s="190"/>
      <c r="E41" s="190"/>
      <c r="F41" s="191"/>
    </row>
    <row r="42" spans="3:4" ht="27.6" customHeight="1">
      <c r="C42" s="187" t="s">
        <v>147</v>
      </c>
      <c r="D42" s="242"/>
    </row>
    <row r="43" spans="3:6" ht="12.75">
      <c r="C43" s="223">
        <f>SUM(C35:C41)</f>
        <v>0</v>
      </c>
      <c r="D43" s="242"/>
      <c r="F43" s="242"/>
    </row>
    <row r="44" ht="25.5">
      <c r="C44" s="247" t="s">
        <v>148</v>
      </c>
    </row>
    <row r="45" spans="3:6" ht="12.75">
      <c r="C45" s="223">
        <f>SUM(C16,C43)</f>
        <v>0</v>
      </c>
      <c r="F45" s="242"/>
    </row>
    <row r="46" spans="1:7" ht="51">
      <c r="A46" s="44" t="s">
        <v>149</v>
      </c>
      <c r="B46" s="215" t="str">
        <f>IF(AND(A50&gt;0,B50&gt;0,C50&gt;0,D50&gt;0,E50&gt;0,F50&gt;0),"OK","INCOMPLETE")</f>
        <v>INCOMPLETE</v>
      </c>
      <c r="C46" s="45"/>
      <c r="D46" s="45"/>
      <c r="E46" s="45"/>
      <c r="F46" s="45"/>
      <c r="G46" s="242"/>
    </row>
    <row r="47" spans="1:7" ht="25.15" customHeight="1">
      <c r="A47" s="280" t="s">
        <v>150</v>
      </c>
      <c r="B47" s="281"/>
      <c r="C47" s="281"/>
      <c r="D47" s="281"/>
      <c r="E47" s="281"/>
      <c r="F47" s="282"/>
      <c r="G47" s="242"/>
    </row>
    <row r="48" spans="1:6" ht="96.6" customHeight="1">
      <c r="A48" s="242" t="s">
        <v>151</v>
      </c>
      <c r="B48" s="242" t="s">
        <v>152</v>
      </c>
      <c r="C48" s="242" t="s">
        <v>153</v>
      </c>
      <c r="D48" s="242" t="s">
        <v>154</v>
      </c>
      <c r="E48" s="242" t="s">
        <v>155</v>
      </c>
      <c r="F48" s="242" t="s">
        <v>156</v>
      </c>
    </row>
    <row r="49" spans="1:6" ht="90.6" customHeight="1">
      <c r="A49" s="247" t="s">
        <v>157</v>
      </c>
      <c r="B49" s="247" t="s">
        <v>157</v>
      </c>
      <c r="C49" s="247" t="s">
        <v>157</v>
      </c>
      <c r="D49" s="247" t="s">
        <v>157</v>
      </c>
      <c r="E49" s="247" t="s">
        <v>157</v>
      </c>
      <c r="F49" s="247" t="s">
        <v>158</v>
      </c>
    </row>
    <row r="50" spans="1:6" ht="12.75">
      <c r="A50" s="241"/>
      <c r="B50" s="241"/>
      <c r="C50" s="241"/>
      <c r="D50" s="241"/>
      <c r="E50" s="241"/>
      <c r="F50" s="241"/>
    </row>
    <row r="51" spans="1:6" ht="12.75">
      <c r="A51" s="78" t="s">
        <v>23</v>
      </c>
      <c r="B51" s="78" t="s">
        <v>23</v>
      </c>
      <c r="C51" s="78" t="s">
        <v>23</v>
      </c>
      <c r="D51" s="78" t="s">
        <v>23</v>
      </c>
      <c r="E51" s="78" t="s">
        <v>23</v>
      </c>
      <c r="F51" s="78" t="s">
        <v>23</v>
      </c>
    </row>
    <row r="52" spans="1:6" ht="52.15" customHeight="1">
      <c r="A52" s="241"/>
      <c r="B52" s="241"/>
      <c r="C52" s="241"/>
      <c r="D52" s="241"/>
      <c r="E52" s="241"/>
      <c r="F52" s="241"/>
    </row>
    <row r="53" ht="10.5"/>
    <row r="54" ht="93">
      <c r="A54" s="68"/>
    </row>
    <row r="55" ht="12.75">
      <c r="A55" s="62"/>
    </row>
    <row r="56" ht="12.75">
      <c r="A56" s="62"/>
    </row>
    <row r="57" ht="12.75">
      <c r="A57" s="62"/>
    </row>
    <row r="58" ht="12.75">
      <c r="A58" s="62"/>
    </row>
    <row r="59" ht="12.75">
      <c r="A59" s="62"/>
    </row>
    <row r="60" ht="12.75">
      <c r="A60" s="62"/>
    </row>
    <row r="61" ht="12.75">
      <c r="A61" s="62"/>
    </row>
    <row r="62" ht="12.75">
      <c r="A62" s="62"/>
    </row>
    <row r="63" ht="12.75">
      <c r="A63" s="62"/>
    </row>
    <row r="64" ht="12.75">
      <c r="A64" s="62"/>
    </row>
    <row r="65" ht="12.75">
      <c r="A65" s="62"/>
    </row>
    <row r="66" ht="12.75">
      <c r="A66" s="62"/>
    </row>
    <row r="67" ht="12.75">
      <c r="A67" s="62"/>
    </row>
    <row r="68" ht="12.75">
      <c r="A68" s="62"/>
    </row>
    <row r="69" ht="12.75">
      <c r="A69" s="62"/>
    </row>
    <row r="70" ht="12.75">
      <c r="A70" s="62"/>
    </row>
    <row r="71" ht="12.75">
      <c r="A71" s="62"/>
    </row>
    <row r="72" ht="12.75">
      <c r="A72" s="62"/>
    </row>
    <row r="73" ht="12.75">
      <c r="A73" s="62"/>
    </row>
    <row r="74" ht="12.75">
      <c r="A74" s="62"/>
    </row>
  </sheetData>
  <mergeCells count="4">
    <mergeCell ref="A4:F4"/>
    <mergeCell ref="A18:F18"/>
    <mergeCell ref="A31:F31"/>
    <mergeCell ref="A47:F47"/>
  </mergeCells>
  <conditionalFormatting sqref="B46">
    <cfRule type="containsText" priority="1" dxfId="80" operator="containsText" text="INCOMPLETE">
      <formula>NOT(ISERROR(SEARCH("INCOMPLETE",B46)))</formula>
    </cfRule>
    <cfRule type="containsText" priority="2" dxfId="79" operator="containsText" text="OK">
      <formula>NOT(ISERROR(SEARCH("OK",B46)))</formula>
    </cfRule>
  </conditionalFormatting>
  <dataValidations count="5">
    <dataValidation type="list" allowBlank="1" showInputMessage="1" showErrorMessage="1" sqref="A50:F50">
      <formula1>Rating</formula1>
    </dataValidation>
    <dataValidation allowBlank="1" showInputMessage="1" sqref="B8:B14 B22:B28"/>
    <dataValidation type="list" allowBlank="1" showInputMessage="1" sqref="E35:E41 E8:E14 E22:E28">
      <formula1>Input_måleenhed_energi</formula1>
    </dataValidation>
    <dataValidation type="list" allowBlank="1" showInputMessage="1" sqref="B35:B41">
      <formula1>Output_Spild_energi</formula1>
    </dataValidation>
    <dataValidation type="list" allowBlank="1" showInputMessage="1" showErrorMessage="1" sqref="C22:C28">
      <formula1>EI</formula1>
    </dataValidation>
  </dataValidations>
  <printOptions/>
  <pageMargins left="0.7" right="0.7" top="0.75" bottom="0.75" header="0.3" footer="0.3"/>
  <pageSetup horizontalDpi="600" verticalDpi="600" orientation="landscape" paperSize="8" scale="80" r:id="rId2"/>
  <rowBreaks count="1" manualBreakCount="1">
    <brk id="45"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00102615356"/>
  </sheetPr>
  <dimension ref="A1:F65"/>
  <sheetViews>
    <sheetView showGridLines="0" workbookViewId="0" topLeftCell="A49">
      <selection activeCell="B61" sqref="B61"/>
    </sheetView>
  </sheetViews>
  <sheetFormatPr defaultColWidth="8.8515625" defaultRowHeight="12.75"/>
  <cols>
    <col min="1" max="5" width="25.7109375" style="38" customWidth="1"/>
    <col min="6" max="6" width="34.00390625" style="38" customWidth="1"/>
    <col min="7" max="7" width="31.7109375" style="38" customWidth="1"/>
    <col min="8" max="9" width="8.00390625" style="38" customWidth="1"/>
    <col min="10" max="16384" width="8.8515625" style="38" customWidth="1"/>
  </cols>
  <sheetData>
    <row r="1" spans="1:6" ht="18">
      <c r="A1" s="54" t="s">
        <v>159</v>
      </c>
      <c r="B1" s="55"/>
      <c r="C1" s="55"/>
      <c r="D1" s="55"/>
      <c r="E1" s="55"/>
      <c r="F1" s="55"/>
    </row>
    <row r="3" spans="1:6" s="29" customFormat="1" ht="25.5">
      <c r="A3" s="44" t="s">
        <v>160</v>
      </c>
      <c r="B3" s="44"/>
      <c r="C3" s="44"/>
      <c r="D3" s="44"/>
      <c r="E3" s="44"/>
      <c r="F3" s="44"/>
    </row>
    <row r="4" spans="1:6" s="29" customFormat="1" ht="26.45" customHeight="1">
      <c r="A4" s="280" t="s">
        <v>161</v>
      </c>
      <c r="B4" s="281"/>
      <c r="C4" s="281"/>
      <c r="D4" s="281"/>
      <c r="E4" s="281"/>
      <c r="F4" s="282"/>
    </row>
    <row r="5" spans="1:6" s="29" customFormat="1" ht="13.15" customHeight="1">
      <c r="A5" s="242"/>
      <c r="B5" s="242"/>
      <c r="C5" s="242"/>
      <c r="D5" s="242"/>
      <c r="E5" s="242"/>
      <c r="F5" s="242"/>
    </row>
    <row r="6" spans="1:6" s="29" customFormat="1" ht="38.25">
      <c r="A6" s="38"/>
      <c r="B6" s="61" t="s">
        <v>162</v>
      </c>
      <c r="C6" s="61" t="s">
        <v>163</v>
      </c>
      <c r="D6" s="61" t="s">
        <v>164</v>
      </c>
      <c r="E6" s="61" t="s">
        <v>165</v>
      </c>
      <c r="F6" s="61" t="s">
        <v>23</v>
      </c>
    </row>
    <row r="7" spans="1:6" ht="21" customHeight="1">
      <c r="A7" s="192" t="s">
        <v>166</v>
      </c>
      <c r="B7" s="192" t="s">
        <v>167</v>
      </c>
      <c r="C7" s="192" t="s">
        <v>109</v>
      </c>
      <c r="D7" s="192" t="s">
        <v>110</v>
      </c>
      <c r="E7" s="192" t="s">
        <v>111</v>
      </c>
      <c r="F7" s="192" t="s">
        <v>23</v>
      </c>
    </row>
    <row r="8" spans="1:6" ht="21" customHeight="1">
      <c r="A8" s="189" t="s">
        <v>168</v>
      </c>
      <c r="B8" s="190"/>
      <c r="C8" s="222"/>
      <c r="D8" s="206"/>
      <c r="E8" s="193" t="s">
        <v>169</v>
      </c>
      <c r="F8" s="194"/>
    </row>
    <row r="9" spans="1:6" ht="21" customHeight="1">
      <c r="A9" s="189" t="s">
        <v>170</v>
      </c>
      <c r="B9" s="190"/>
      <c r="C9" s="222"/>
      <c r="D9" s="206"/>
      <c r="E9" s="193" t="s">
        <v>169</v>
      </c>
      <c r="F9" s="194"/>
    </row>
    <row r="10" spans="1:6" ht="21" customHeight="1">
      <c r="A10" s="189" t="s">
        <v>171</v>
      </c>
      <c r="B10" s="190"/>
      <c r="C10" s="222"/>
      <c r="D10" s="206"/>
      <c r="E10" s="193" t="s">
        <v>169</v>
      </c>
      <c r="F10" s="194"/>
    </row>
    <row r="11" spans="1:6" ht="21" customHeight="1">
      <c r="A11" s="189" t="s">
        <v>172</v>
      </c>
      <c r="B11" s="190"/>
      <c r="C11" s="222"/>
      <c r="D11" s="206"/>
      <c r="E11" s="193" t="s">
        <v>169</v>
      </c>
      <c r="F11" s="194"/>
    </row>
    <row r="12" spans="1:6" ht="21" customHeight="1">
      <c r="A12" s="189" t="s">
        <v>173</v>
      </c>
      <c r="B12" s="190"/>
      <c r="C12" s="222"/>
      <c r="D12" s="206"/>
      <c r="E12" s="193" t="s">
        <v>169</v>
      </c>
      <c r="F12" s="194"/>
    </row>
    <row r="13" spans="1:6" ht="21" customHeight="1">
      <c r="A13" s="189" t="s">
        <v>174</v>
      </c>
      <c r="B13" s="190"/>
      <c r="C13" s="222"/>
      <c r="D13" s="206"/>
      <c r="E13" s="193" t="s">
        <v>169</v>
      </c>
      <c r="F13" s="194"/>
    </row>
    <row r="14" spans="1:6" ht="21" customHeight="1">
      <c r="A14" s="189" t="s">
        <v>175</v>
      </c>
      <c r="B14" s="190"/>
      <c r="C14" s="222"/>
      <c r="D14" s="206"/>
      <c r="E14" s="193" t="s">
        <v>169</v>
      </c>
      <c r="F14" s="194"/>
    </row>
    <row r="15" spans="3:4" ht="12.75">
      <c r="C15" s="187" t="s">
        <v>119</v>
      </c>
      <c r="D15" s="187" t="s">
        <v>119</v>
      </c>
    </row>
    <row r="16" spans="3:5" ht="12.75">
      <c r="C16" s="223">
        <f>SUM(C8:C14)</f>
        <v>0</v>
      </c>
      <c r="D16" s="39">
        <f>SUM(D8:D14)</f>
        <v>0</v>
      </c>
      <c r="E16" s="39" t="s">
        <v>176</v>
      </c>
    </row>
    <row r="18" spans="1:6" s="29" customFormat="1" ht="25.5">
      <c r="A18" s="44" t="s">
        <v>177</v>
      </c>
      <c r="B18" s="44"/>
      <c r="C18" s="44"/>
      <c r="D18" s="44"/>
      <c r="E18" s="44"/>
      <c r="F18" s="44"/>
    </row>
    <row r="19" spans="1:6" s="29" customFormat="1" ht="25.9" customHeight="1">
      <c r="A19" s="280" t="s">
        <v>178</v>
      </c>
      <c r="B19" s="281"/>
      <c r="C19" s="281"/>
      <c r="D19" s="281"/>
      <c r="E19" s="281"/>
      <c r="F19" s="282"/>
    </row>
    <row r="20" spans="1:6" s="29" customFormat="1" ht="12.75">
      <c r="A20" s="242"/>
      <c r="B20" s="242"/>
      <c r="C20" s="242"/>
      <c r="D20" s="242"/>
      <c r="E20" s="242"/>
      <c r="F20" s="242"/>
    </row>
    <row r="21" spans="1:6" s="29" customFormat="1" ht="51">
      <c r="A21" s="38"/>
      <c r="B21" s="61" t="s">
        <v>179</v>
      </c>
      <c r="C21" s="61" t="s">
        <v>180</v>
      </c>
      <c r="D21" s="61" t="s">
        <v>181</v>
      </c>
      <c r="E21" s="61" t="s">
        <v>165</v>
      </c>
      <c r="F21" s="61" t="s">
        <v>23</v>
      </c>
    </row>
    <row r="22" spans="1:6" ht="21" customHeight="1">
      <c r="A22" s="192" t="s">
        <v>166</v>
      </c>
      <c r="B22" s="192" t="s">
        <v>182</v>
      </c>
      <c r="C22" s="192" t="s">
        <v>167</v>
      </c>
      <c r="D22" s="192" t="s">
        <v>110</v>
      </c>
      <c r="E22" s="192" t="s">
        <v>111</v>
      </c>
      <c r="F22" s="192" t="s">
        <v>23</v>
      </c>
    </row>
    <row r="23" spans="1:6" ht="21" customHeight="1">
      <c r="A23" s="189" t="s">
        <v>183</v>
      </c>
      <c r="B23" s="190"/>
      <c r="C23" s="190"/>
      <c r="D23" s="206"/>
      <c r="E23" s="195" t="s">
        <v>169</v>
      </c>
      <c r="F23" s="194"/>
    </row>
    <row r="24" spans="1:6" ht="21" customHeight="1">
      <c r="A24" s="189" t="s">
        <v>184</v>
      </c>
      <c r="B24" s="190"/>
      <c r="C24" s="190"/>
      <c r="D24" s="206"/>
      <c r="E24" s="195" t="s">
        <v>169</v>
      </c>
      <c r="F24" s="194"/>
    </row>
    <row r="25" spans="1:6" ht="21" customHeight="1">
      <c r="A25" s="189" t="s">
        <v>185</v>
      </c>
      <c r="B25" s="190"/>
      <c r="C25" s="190"/>
      <c r="D25" s="206"/>
      <c r="E25" s="195" t="s">
        <v>169</v>
      </c>
      <c r="F25" s="194"/>
    </row>
    <row r="26" spans="1:6" ht="21" customHeight="1">
      <c r="A26" s="189" t="s">
        <v>186</v>
      </c>
      <c r="B26" s="190"/>
      <c r="C26" s="190"/>
      <c r="D26" s="206"/>
      <c r="E26" s="195" t="s">
        <v>169</v>
      </c>
      <c r="F26" s="194"/>
    </row>
    <row r="27" spans="1:6" ht="21" customHeight="1">
      <c r="A27" s="189" t="s">
        <v>187</v>
      </c>
      <c r="B27" s="190"/>
      <c r="C27" s="190"/>
      <c r="D27" s="206"/>
      <c r="E27" s="195" t="s">
        <v>169</v>
      </c>
      <c r="F27" s="194"/>
    </row>
    <row r="28" spans="1:6" ht="21" customHeight="1">
      <c r="A28" s="189" t="s">
        <v>188</v>
      </c>
      <c r="B28" s="190"/>
      <c r="C28" s="190"/>
      <c r="D28" s="206"/>
      <c r="E28" s="195" t="s">
        <v>169</v>
      </c>
      <c r="F28" s="194"/>
    </row>
    <row r="29" spans="1:6" ht="21" customHeight="1">
      <c r="A29" s="189" t="s">
        <v>189</v>
      </c>
      <c r="B29" s="190"/>
      <c r="C29" s="190"/>
      <c r="D29" s="206"/>
      <c r="E29" s="195" t="s">
        <v>169</v>
      </c>
      <c r="F29" s="194"/>
    </row>
    <row r="30" spans="4:6" ht="12.75">
      <c r="D30" s="187" t="s">
        <v>119</v>
      </c>
      <c r="F30" s="242"/>
    </row>
    <row r="31" spans="4:6" ht="12.75">
      <c r="D31" s="39">
        <f>SUM(D23:D29)</f>
        <v>0</v>
      </c>
      <c r="E31" s="39" t="s">
        <v>176</v>
      </c>
      <c r="F31" s="242"/>
    </row>
    <row r="33" spans="1:6" s="29" customFormat="1" ht="25.5">
      <c r="A33" s="44" t="s">
        <v>190</v>
      </c>
      <c r="B33" s="44"/>
      <c r="C33" s="44"/>
      <c r="D33" s="44"/>
      <c r="E33" s="44"/>
      <c r="F33" s="44"/>
    </row>
    <row r="34" spans="1:6" s="29" customFormat="1" ht="12.75">
      <c r="A34" s="280" t="s">
        <v>191</v>
      </c>
      <c r="B34" s="281"/>
      <c r="C34" s="281"/>
      <c r="D34" s="281"/>
      <c r="E34" s="281"/>
      <c r="F34" s="282"/>
    </row>
    <row r="35" spans="1:6" s="29" customFormat="1" ht="12.75">
      <c r="A35" s="242"/>
      <c r="B35" s="242"/>
      <c r="C35" s="242"/>
      <c r="D35" s="242"/>
      <c r="E35" s="242"/>
      <c r="F35" s="242"/>
    </row>
    <row r="36" spans="1:6" s="29" customFormat="1" ht="76.5">
      <c r="A36" s="38"/>
      <c r="B36" s="61" t="s">
        <v>192</v>
      </c>
      <c r="C36" s="61" t="s">
        <v>193</v>
      </c>
      <c r="D36" s="61" t="s">
        <v>138</v>
      </c>
      <c r="E36" s="61" t="s">
        <v>165</v>
      </c>
      <c r="F36" s="61" t="s">
        <v>23</v>
      </c>
    </row>
    <row r="37" spans="1:6" ht="25.5" customHeight="1">
      <c r="A37" s="192" t="s">
        <v>166</v>
      </c>
      <c r="B37" s="192" t="s">
        <v>194</v>
      </c>
      <c r="C37" s="192" t="s">
        <v>195</v>
      </c>
      <c r="D37" s="192" t="s">
        <v>110</v>
      </c>
      <c r="E37" s="192" t="s">
        <v>111</v>
      </c>
      <c r="F37" s="192" t="s">
        <v>23</v>
      </c>
    </row>
    <row r="38" spans="1:6" ht="21" customHeight="1">
      <c r="A38" s="189" t="s">
        <v>196</v>
      </c>
      <c r="B38" s="190"/>
      <c r="C38" s="222"/>
      <c r="D38" s="206"/>
      <c r="E38" s="193" t="s">
        <v>169</v>
      </c>
      <c r="F38" s="194"/>
    </row>
    <row r="39" spans="1:6" ht="21" customHeight="1">
      <c r="A39" s="189" t="s">
        <v>197</v>
      </c>
      <c r="B39" s="190"/>
      <c r="C39" s="222"/>
      <c r="D39" s="206"/>
      <c r="E39" s="193" t="s">
        <v>169</v>
      </c>
      <c r="F39" s="194"/>
    </row>
    <row r="40" spans="1:6" ht="21" customHeight="1">
      <c r="A40" s="189" t="s">
        <v>198</v>
      </c>
      <c r="B40" s="190"/>
      <c r="C40" s="222"/>
      <c r="D40" s="206"/>
      <c r="E40" s="193" t="s">
        <v>169</v>
      </c>
      <c r="F40" s="194"/>
    </row>
    <row r="41" spans="1:6" ht="21" customHeight="1">
      <c r="A41" s="189" t="s">
        <v>199</v>
      </c>
      <c r="B41" s="190"/>
      <c r="C41" s="222"/>
      <c r="D41" s="206"/>
      <c r="E41" s="193" t="s">
        <v>169</v>
      </c>
      <c r="F41" s="194"/>
    </row>
    <row r="42" spans="1:6" ht="21" customHeight="1">
      <c r="A42" s="189" t="s">
        <v>200</v>
      </c>
      <c r="B42" s="190"/>
      <c r="C42" s="222"/>
      <c r="D42" s="206"/>
      <c r="E42" s="193" t="s">
        <v>169</v>
      </c>
      <c r="F42" s="194"/>
    </row>
    <row r="43" spans="1:6" ht="21" customHeight="1">
      <c r="A43" s="189" t="s">
        <v>201</v>
      </c>
      <c r="B43" s="190"/>
      <c r="C43" s="222"/>
      <c r="D43" s="206"/>
      <c r="E43" s="193" t="s">
        <v>169</v>
      </c>
      <c r="F43" s="194"/>
    </row>
    <row r="44" spans="1:6" ht="21" customHeight="1">
      <c r="A44" s="189" t="s">
        <v>202</v>
      </c>
      <c r="B44" s="190"/>
      <c r="C44" s="222"/>
      <c r="D44" s="206"/>
      <c r="E44" s="193" t="s">
        <v>169</v>
      </c>
      <c r="F44" s="194"/>
    </row>
    <row r="45" spans="3:4" ht="25.5">
      <c r="C45" s="187" t="s">
        <v>203</v>
      </c>
      <c r="D45" s="187" t="s">
        <v>119</v>
      </c>
    </row>
    <row r="46" spans="3:6" ht="12.75">
      <c r="C46" s="223">
        <f>SUM(C38:C44)</f>
        <v>0</v>
      </c>
      <c r="D46" s="39">
        <f>SUM(D38:D44)</f>
        <v>0</v>
      </c>
      <c r="E46" s="39" t="s">
        <v>176</v>
      </c>
      <c r="F46" s="242"/>
    </row>
    <row r="47" ht="25.5">
      <c r="C47" s="247" t="s">
        <v>204</v>
      </c>
    </row>
    <row r="48" spans="3:6" ht="12.75">
      <c r="C48" s="223">
        <f>SUM(C16,C46)</f>
        <v>0</v>
      </c>
      <c r="F48" s="242"/>
    </row>
    <row r="49" spans="1:6" ht="12.75">
      <c r="A49" s="242"/>
      <c r="B49" s="242"/>
      <c r="C49" s="242"/>
      <c r="D49" s="242"/>
      <c r="E49" s="242"/>
      <c r="F49" s="242"/>
    </row>
    <row r="50" spans="1:6" ht="12.75">
      <c r="A50" s="290" t="s">
        <v>205</v>
      </c>
      <c r="B50" s="290"/>
      <c r="C50" s="44"/>
      <c r="D50" s="44"/>
      <c r="E50" s="44"/>
      <c r="F50" s="44"/>
    </row>
    <row r="51" spans="1:6" ht="24.6" customHeight="1">
      <c r="A51" s="286" t="s">
        <v>206</v>
      </c>
      <c r="B51" s="287"/>
      <c r="C51" s="287"/>
      <c r="D51" s="288"/>
      <c r="E51" s="288"/>
      <c r="F51" s="289"/>
    </row>
    <row r="52" spans="2:6" ht="53.45" customHeight="1">
      <c r="B52" s="196" t="s">
        <v>207</v>
      </c>
      <c r="C52" s="196" t="s">
        <v>208</v>
      </c>
      <c r="F52" s="242"/>
    </row>
    <row r="53" spans="2:6" ht="21" customHeight="1">
      <c r="B53" s="178"/>
      <c r="C53" s="178"/>
      <c r="F53" s="242"/>
    </row>
    <row r="54" spans="2:6" ht="12.6" customHeight="1">
      <c r="B54" s="242" t="s">
        <v>23</v>
      </c>
      <c r="C54" s="242" t="s">
        <v>23</v>
      </c>
      <c r="F54" s="242"/>
    </row>
    <row r="55" spans="2:3" ht="78.6" customHeight="1">
      <c r="B55" s="241"/>
      <c r="C55" s="241"/>
    </row>
    <row r="56" spans="1:6" ht="12.75">
      <c r="A56" s="242"/>
      <c r="B56" s="242"/>
      <c r="C56" s="242"/>
      <c r="D56" s="242"/>
      <c r="E56" s="242"/>
      <c r="F56" s="242"/>
    </row>
    <row r="57" spans="1:6" s="29" customFormat="1" ht="51">
      <c r="A57" s="44" t="s">
        <v>209</v>
      </c>
      <c r="B57" s="216" t="str">
        <f>IF(AND(A60&gt;0,B60&gt;0,C60&gt;0,D60&gt;0,E60&gt;0,F60&gt;0),"OK","INCOMPLETE")</f>
        <v>INCOMPLETE</v>
      </c>
      <c r="C57" s="44"/>
      <c r="D57" s="44"/>
      <c r="E57" s="44"/>
      <c r="F57" s="44"/>
    </row>
    <row r="58" spans="1:6" s="29" customFormat="1" ht="25.15" customHeight="1">
      <c r="A58" s="280" t="s">
        <v>210</v>
      </c>
      <c r="B58" s="281"/>
      <c r="C58" s="281"/>
      <c r="D58" s="281"/>
      <c r="E58" s="281"/>
      <c r="F58" s="282"/>
    </row>
    <row r="59" spans="1:6" ht="96.6" customHeight="1">
      <c r="A59" s="242" t="s">
        <v>211</v>
      </c>
      <c r="B59" s="242" t="s">
        <v>212</v>
      </c>
      <c r="C59" s="242" t="s">
        <v>213</v>
      </c>
      <c r="D59" s="242" t="s">
        <v>214</v>
      </c>
      <c r="E59" s="242" t="s">
        <v>215</v>
      </c>
      <c r="F59" s="242" t="s">
        <v>216</v>
      </c>
    </row>
    <row r="60" spans="1:6" ht="12.75">
      <c r="A60" s="241"/>
      <c r="B60" s="241"/>
      <c r="C60" s="241"/>
      <c r="D60" s="241"/>
      <c r="E60" s="241"/>
      <c r="F60" s="241"/>
    </row>
    <row r="61" spans="1:6" ht="83.45" customHeight="1">
      <c r="A61" s="247" t="s">
        <v>157</v>
      </c>
      <c r="B61" s="247" t="s">
        <v>157</v>
      </c>
      <c r="C61" s="247" t="s">
        <v>157</v>
      </c>
      <c r="D61" s="247" t="s">
        <v>157</v>
      </c>
      <c r="E61" s="247" t="s">
        <v>157</v>
      </c>
      <c r="F61" s="247" t="s">
        <v>158</v>
      </c>
    </row>
    <row r="62" spans="1:6" ht="12.75">
      <c r="A62" s="242" t="s">
        <v>23</v>
      </c>
      <c r="B62" s="242" t="s">
        <v>23</v>
      </c>
      <c r="C62" s="242" t="s">
        <v>23</v>
      </c>
      <c r="D62" s="242" t="s">
        <v>23</v>
      </c>
      <c r="E62" s="242" t="s">
        <v>23</v>
      </c>
      <c r="F62" s="242" t="s">
        <v>23</v>
      </c>
    </row>
    <row r="63" spans="1:6" ht="48.6" customHeight="1">
      <c r="A63" s="75"/>
      <c r="B63" s="199"/>
      <c r="C63" s="199"/>
      <c r="D63" s="199"/>
      <c r="E63" s="199"/>
      <c r="F63" s="199"/>
    </row>
    <row r="65" ht="10.5">
      <c r="A65" s="41"/>
    </row>
    <row r="66" ht="10.5"/>
    <row r="67" ht="10.5"/>
    <row r="68" ht="10.5"/>
    <row r="69" ht="10.5"/>
    <row r="70" ht="10.5"/>
    <row r="71" ht="10.5"/>
  </sheetData>
  <mergeCells count="6">
    <mergeCell ref="A4:F4"/>
    <mergeCell ref="A19:F19"/>
    <mergeCell ref="A34:F34"/>
    <mergeCell ref="A58:F58"/>
    <mergeCell ref="A51:F51"/>
    <mergeCell ref="A50:B50"/>
  </mergeCells>
  <conditionalFormatting sqref="B57">
    <cfRule type="containsText" priority="1" dxfId="79" operator="containsText" text="OK">
      <formula>NOT(ISERROR(SEARCH("OK",B57)))</formula>
    </cfRule>
    <cfRule type="containsText" priority="2" dxfId="80" operator="containsText" text="INCOMPLETE">
      <formula>NOT(ISERROR(SEARCH("INCOMPLETE",B57)))</formula>
    </cfRule>
  </conditionalFormatting>
  <dataValidations count="6">
    <dataValidation type="list" allowBlank="1" showInputMessage="1" sqref="B23:B29">
      <formula1>Input_anvendelse_vand</formula1>
    </dataValidation>
    <dataValidation type="list" allowBlank="1" showInputMessage="1" sqref="B8:B14">
      <formula1>Input_vandtyper_vand</formula1>
    </dataValidation>
    <dataValidation allowBlank="1" showInputMessage="1" sqref="B38:B44"/>
    <dataValidation type="list" allowBlank="1" showInputMessage="1" showErrorMessage="1" sqref="A60:F60">
      <formula1>Rating</formula1>
    </dataValidation>
    <dataValidation type="list" allowBlank="1" showInputMessage="1" showErrorMessage="1" sqref="C23:C29">
      <formula1>VI</formula1>
    </dataValidation>
    <dataValidation type="list" allowBlank="1" showInputMessage="1" showErrorMessage="1" sqref="B53:C53">
      <formula1>Ja_nej</formula1>
    </dataValidation>
  </dataValidations>
  <printOptions/>
  <pageMargins left="0.7" right="0.7" top="0.75" bottom="0.75" header="0.3" footer="0.3"/>
  <pageSetup fitToHeight="2" fitToWidth="2" horizontalDpi="600" verticalDpi="600" orientation="landscape" paperSize="8" scale="80" r:id="rId2"/>
  <rowBreaks count="1" manualBreakCount="1">
    <brk id="49"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8000860214233"/>
  </sheetPr>
  <dimension ref="A1:G65"/>
  <sheetViews>
    <sheetView showGridLines="0" workbookViewId="0" topLeftCell="A34">
      <selection activeCell="E51" sqref="E51"/>
    </sheetView>
  </sheetViews>
  <sheetFormatPr defaultColWidth="8.8515625" defaultRowHeight="12.75"/>
  <cols>
    <col min="1" max="6" width="25.7109375" style="38" customWidth="1"/>
    <col min="7" max="7" width="29.28125" style="38" bestFit="1" customWidth="1"/>
    <col min="8" max="16384" width="8.8515625" style="38" customWidth="1"/>
  </cols>
  <sheetData>
    <row r="1" spans="1:6" ht="18">
      <c r="A1" s="54" t="s">
        <v>217</v>
      </c>
      <c r="B1" s="49"/>
      <c r="C1" s="49"/>
      <c r="D1" s="49"/>
      <c r="E1" s="49"/>
      <c r="F1" s="49"/>
    </row>
    <row r="2" spans="1:6" s="29" customFormat="1" ht="12.75">
      <c r="A2" s="242"/>
      <c r="B2" s="242"/>
      <c r="C2" s="242"/>
      <c r="D2" s="242"/>
      <c r="E2" s="242"/>
      <c r="F2" s="242"/>
    </row>
    <row r="3" spans="1:6" ht="25.5">
      <c r="A3" s="44" t="s">
        <v>218</v>
      </c>
      <c r="B3" s="45"/>
      <c r="C3" s="45"/>
      <c r="D3" s="45"/>
      <c r="E3" s="45"/>
      <c r="F3" s="45"/>
    </row>
    <row r="4" spans="1:6" ht="25.9" customHeight="1">
      <c r="A4" s="280" t="s">
        <v>219</v>
      </c>
      <c r="B4" s="281"/>
      <c r="C4" s="281"/>
      <c r="D4" s="281"/>
      <c r="E4" s="281"/>
      <c r="F4" s="282"/>
    </row>
    <row r="5" spans="1:6" ht="12.75">
      <c r="A5" s="242"/>
      <c r="B5" s="242"/>
      <c r="C5" s="242"/>
      <c r="D5" s="242"/>
      <c r="E5" s="242"/>
      <c r="F5" s="242"/>
    </row>
    <row r="6" spans="1:6" ht="38.25">
      <c r="A6" s="73"/>
      <c r="B6" s="61" t="s">
        <v>220</v>
      </c>
      <c r="C6" s="61" t="s">
        <v>221</v>
      </c>
      <c r="D6" s="61" t="s">
        <v>222</v>
      </c>
      <c r="E6" s="61" t="s">
        <v>106</v>
      </c>
      <c r="F6" s="61" t="s">
        <v>23</v>
      </c>
    </row>
    <row r="7" spans="1:6" ht="24" customHeight="1">
      <c r="A7" s="184" t="s">
        <v>166</v>
      </c>
      <c r="B7" s="184" t="s">
        <v>223</v>
      </c>
      <c r="C7" s="184" t="s">
        <v>109</v>
      </c>
      <c r="D7" s="184" t="s">
        <v>110</v>
      </c>
      <c r="E7" s="184" t="s">
        <v>111</v>
      </c>
      <c r="F7" s="184" t="s">
        <v>23</v>
      </c>
    </row>
    <row r="8" spans="1:6" ht="21" customHeight="1">
      <c r="A8" s="189" t="s">
        <v>224</v>
      </c>
      <c r="B8" s="190"/>
      <c r="C8" s="222"/>
      <c r="D8" s="206"/>
      <c r="E8" s="190"/>
      <c r="F8" s="194"/>
    </row>
    <row r="9" spans="1:6" ht="21" customHeight="1">
      <c r="A9" s="189" t="s">
        <v>225</v>
      </c>
      <c r="B9" s="190"/>
      <c r="C9" s="222"/>
      <c r="D9" s="206"/>
      <c r="E9" s="190"/>
      <c r="F9" s="194"/>
    </row>
    <row r="10" spans="1:6" ht="21" customHeight="1">
      <c r="A10" s="189" t="s">
        <v>226</v>
      </c>
      <c r="B10" s="190"/>
      <c r="C10" s="222"/>
      <c r="D10" s="206"/>
      <c r="E10" s="190"/>
      <c r="F10" s="194"/>
    </row>
    <row r="11" spans="1:6" ht="21" customHeight="1">
      <c r="A11" s="189" t="s">
        <v>227</v>
      </c>
      <c r="B11" s="190"/>
      <c r="C11" s="222"/>
      <c r="D11" s="190"/>
      <c r="E11" s="190"/>
      <c r="F11" s="194"/>
    </row>
    <row r="12" spans="1:6" ht="21" customHeight="1">
      <c r="A12" s="189" t="s">
        <v>228</v>
      </c>
      <c r="B12" s="190"/>
      <c r="C12" s="222"/>
      <c r="D12" s="190"/>
      <c r="E12" s="190"/>
      <c r="F12" s="194"/>
    </row>
    <row r="13" spans="1:6" ht="21" customHeight="1">
      <c r="A13" s="189" t="s">
        <v>229</v>
      </c>
      <c r="B13" s="190"/>
      <c r="C13" s="222"/>
      <c r="D13" s="190"/>
      <c r="E13" s="190"/>
      <c r="F13" s="194"/>
    </row>
    <row r="14" spans="1:6" ht="21" customHeight="1">
      <c r="A14" s="189" t="s">
        <v>230</v>
      </c>
      <c r="B14" s="190"/>
      <c r="C14" s="222"/>
      <c r="D14" s="190"/>
      <c r="E14" s="190"/>
      <c r="F14" s="194"/>
    </row>
    <row r="15" spans="3:4" ht="12.75">
      <c r="C15" s="187" t="s">
        <v>119</v>
      </c>
      <c r="D15" s="242"/>
    </row>
    <row r="16" spans="3:4" ht="12.75">
      <c r="C16" s="223">
        <f>SUM(C8:C14)</f>
        <v>0</v>
      </c>
      <c r="D16" s="242"/>
    </row>
    <row r="17" spans="1:6" ht="38.25">
      <c r="A17" s="44" t="s">
        <v>231</v>
      </c>
      <c r="B17" s="45"/>
      <c r="C17" s="45"/>
      <c r="D17" s="45"/>
      <c r="E17" s="45"/>
      <c r="F17" s="45"/>
    </row>
    <row r="18" spans="1:6" ht="25.15" customHeight="1">
      <c r="A18" s="280" t="s">
        <v>232</v>
      </c>
      <c r="B18" s="281"/>
      <c r="C18" s="281"/>
      <c r="D18" s="281"/>
      <c r="E18" s="281"/>
      <c r="F18" s="282"/>
    </row>
    <row r="19" spans="1:6" ht="12.75">
      <c r="A19" s="242"/>
      <c r="B19" s="242"/>
      <c r="C19" s="242"/>
      <c r="D19" s="242"/>
      <c r="E19" s="242"/>
      <c r="F19" s="242"/>
    </row>
    <row r="20" spans="2:6" ht="51">
      <c r="B20" s="61" t="s">
        <v>233</v>
      </c>
      <c r="C20" s="61" t="s">
        <v>234</v>
      </c>
      <c r="D20" s="61" t="s">
        <v>235</v>
      </c>
      <c r="E20" s="61" t="s">
        <v>106</v>
      </c>
      <c r="F20" s="61" t="s">
        <v>23</v>
      </c>
    </row>
    <row r="21" spans="1:6" ht="21" customHeight="1">
      <c r="A21" s="192" t="s">
        <v>166</v>
      </c>
      <c r="B21" s="192" t="s">
        <v>236</v>
      </c>
      <c r="C21" s="192" t="s">
        <v>223</v>
      </c>
      <c r="D21" s="192" t="s">
        <v>110</v>
      </c>
      <c r="E21" s="192" t="s">
        <v>111</v>
      </c>
      <c r="F21" s="192" t="s">
        <v>23</v>
      </c>
    </row>
    <row r="22" spans="1:6" ht="21" customHeight="1">
      <c r="A22" s="189" t="s">
        <v>237</v>
      </c>
      <c r="B22" s="190"/>
      <c r="C22" s="190"/>
      <c r="D22" s="206"/>
      <c r="E22" s="190"/>
      <c r="F22" s="194"/>
    </row>
    <row r="23" spans="1:7" ht="21" customHeight="1">
      <c r="A23" s="189" t="s">
        <v>238</v>
      </c>
      <c r="B23" s="190"/>
      <c r="C23" s="190"/>
      <c r="D23" s="206"/>
      <c r="E23" s="190"/>
      <c r="F23" s="194"/>
      <c r="G23" s="57"/>
    </row>
    <row r="24" spans="1:6" ht="21" customHeight="1">
      <c r="A24" s="189" t="s">
        <v>239</v>
      </c>
      <c r="B24" s="190"/>
      <c r="C24" s="190"/>
      <c r="D24" s="206"/>
      <c r="E24" s="190"/>
      <c r="F24" s="194"/>
    </row>
    <row r="25" spans="1:6" ht="21" customHeight="1">
      <c r="A25" s="189" t="s">
        <v>240</v>
      </c>
      <c r="B25" s="190"/>
      <c r="C25" s="190"/>
      <c r="D25" s="190"/>
      <c r="E25" s="190"/>
      <c r="F25" s="194"/>
    </row>
    <row r="26" spans="1:6" ht="21" customHeight="1">
      <c r="A26" s="189" t="s">
        <v>241</v>
      </c>
      <c r="B26" s="190"/>
      <c r="C26" s="190"/>
      <c r="D26" s="190"/>
      <c r="E26" s="190"/>
      <c r="F26" s="194"/>
    </row>
    <row r="27" spans="1:6" ht="21" customHeight="1">
      <c r="A27" s="189" t="s">
        <v>242</v>
      </c>
      <c r="B27" s="190"/>
      <c r="C27" s="190"/>
      <c r="D27" s="190"/>
      <c r="E27" s="190"/>
      <c r="F27" s="194"/>
    </row>
    <row r="28" spans="1:6" ht="21" customHeight="1">
      <c r="A28" s="189" t="s">
        <v>243</v>
      </c>
      <c r="B28" s="190"/>
      <c r="C28" s="190"/>
      <c r="D28" s="190"/>
      <c r="E28" s="190"/>
      <c r="F28" s="194"/>
    </row>
    <row r="29" spans="4:6" ht="12.75">
      <c r="D29" s="187" t="s">
        <v>119</v>
      </c>
      <c r="F29" s="242"/>
    </row>
    <row r="30" spans="4:6" ht="12.75">
      <c r="D30" s="39">
        <f>SUM(D22:D28)</f>
        <v>0</v>
      </c>
      <c r="F30" s="242"/>
    </row>
    <row r="31" spans="1:6" ht="38.25">
      <c r="A31" s="44" t="s">
        <v>244</v>
      </c>
      <c r="B31" s="45"/>
      <c r="C31" s="45"/>
      <c r="D31" s="45"/>
      <c r="E31" s="45"/>
      <c r="F31" s="45"/>
    </row>
    <row r="32" spans="1:6" ht="26.45" customHeight="1">
      <c r="A32" s="280" t="s">
        <v>245</v>
      </c>
      <c r="B32" s="281"/>
      <c r="C32" s="281"/>
      <c r="D32" s="281"/>
      <c r="E32" s="281"/>
      <c r="F32" s="282"/>
    </row>
    <row r="33" spans="1:6" ht="12.75">
      <c r="A33" s="242"/>
      <c r="B33" s="242"/>
      <c r="C33" s="242"/>
      <c r="D33" s="242"/>
      <c r="E33" s="242"/>
      <c r="F33" s="242"/>
    </row>
    <row r="34" spans="2:6" ht="76.5">
      <c r="B34" s="61" t="s">
        <v>246</v>
      </c>
      <c r="C34" s="61" t="s">
        <v>247</v>
      </c>
      <c r="D34" s="61" t="s">
        <v>248</v>
      </c>
      <c r="E34" s="61" t="s">
        <v>106</v>
      </c>
      <c r="F34" s="61" t="s">
        <v>23</v>
      </c>
    </row>
    <row r="35" spans="1:6" ht="21" customHeight="1">
      <c r="A35" s="192" t="s">
        <v>166</v>
      </c>
      <c r="B35" s="192" t="s">
        <v>249</v>
      </c>
      <c r="C35" s="192" t="s">
        <v>250</v>
      </c>
      <c r="D35" s="192" t="s">
        <v>110</v>
      </c>
      <c r="E35" s="192" t="s">
        <v>111</v>
      </c>
      <c r="F35" s="192" t="s">
        <v>23</v>
      </c>
    </row>
    <row r="36" spans="1:6" ht="21" customHeight="1">
      <c r="A36" s="189" t="s">
        <v>251</v>
      </c>
      <c r="B36" s="190"/>
      <c r="C36" s="224"/>
      <c r="D36" s="206"/>
      <c r="E36" s="190"/>
      <c r="F36" s="194"/>
    </row>
    <row r="37" spans="1:7" ht="21" customHeight="1">
      <c r="A37" s="189" t="s">
        <v>252</v>
      </c>
      <c r="B37" s="190"/>
      <c r="C37" s="224"/>
      <c r="D37" s="190"/>
      <c r="E37" s="190"/>
      <c r="F37" s="194"/>
      <c r="G37" s="57"/>
    </row>
    <row r="38" spans="1:6" ht="21" customHeight="1">
      <c r="A38" s="189" t="s">
        <v>253</v>
      </c>
      <c r="B38" s="190"/>
      <c r="C38" s="224"/>
      <c r="D38" s="190"/>
      <c r="E38" s="190"/>
      <c r="F38" s="194"/>
    </row>
    <row r="39" spans="1:6" ht="21" customHeight="1">
      <c r="A39" s="189" t="s">
        <v>254</v>
      </c>
      <c r="B39" s="190"/>
      <c r="C39" s="224"/>
      <c r="D39" s="190"/>
      <c r="E39" s="190"/>
      <c r="F39" s="194"/>
    </row>
    <row r="40" spans="1:6" ht="21" customHeight="1">
      <c r="A40" s="189" t="s">
        <v>255</v>
      </c>
      <c r="B40" s="190"/>
      <c r="C40" s="224"/>
      <c r="D40" s="190"/>
      <c r="E40" s="190"/>
      <c r="F40" s="194"/>
    </row>
    <row r="41" spans="1:6" ht="21" customHeight="1">
      <c r="A41" s="189" t="s">
        <v>256</v>
      </c>
      <c r="B41" s="190"/>
      <c r="C41" s="224"/>
      <c r="D41" s="190"/>
      <c r="E41" s="190"/>
      <c r="F41" s="194"/>
    </row>
    <row r="42" spans="1:6" ht="21" customHeight="1">
      <c r="A42" s="189" t="s">
        <v>257</v>
      </c>
      <c r="B42" s="190"/>
      <c r="C42" s="224"/>
      <c r="D42" s="190"/>
      <c r="E42" s="190"/>
      <c r="F42" s="194"/>
    </row>
    <row r="43" spans="3:6" ht="25.5">
      <c r="C43" s="187" t="s">
        <v>258</v>
      </c>
      <c r="F43" s="242"/>
    </row>
    <row r="44" spans="3:6" ht="12.75">
      <c r="C44" s="225">
        <f>SUM(C36:C42)</f>
        <v>0</v>
      </c>
      <c r="F44" s="242"/>
    </row>
    <row r="45" spans="3:6" ht="25.5">
      <c r="C45" s="247" t="s">
        <v>259</v>
      </c>
      <c r="F45" s="242"/>
    </row>
    <row r="46" spans="3:6" ht="12.75">
      <c r="C46" s="225">
        <f>SUM(C16,C44)</f>
        <v>0</v>
      </c>
      <c r="F46" s="242"/>
    </row>
    <row r="47" spans="1:7" s="29" customFormat="1" ht="12.75">
      <c r="A47" s="242"/>
      <c r="B47" s="242"/>
      <c r="C47" s="242"/>
      <c r="D47" s="242"/>
      <c r="E47" s="242"/>
      <c r="F47" s="242"/>
      <c r="G47" s="242"/>
    </row>
    <row r="48" spans="1:7" s="29" customFormat="1" ht="38.25">
      <c r="A48" s="44" t="s">
        <v>260</v>
      </c>
      <c r="B48" s="44"/>
      <c r="C48" s="44"/>
      <c r="D48" s="44"/>
      <c r="E48" s="44"/>
      <c r="F48" s="44"/>
      <c r="G48" s="242"/>
    </row>
    <row r="49" spans="1:7" s="29" customFormat="1" ht="24" customHeight="1">
      <c r="A49" s="280" t="s">
        <v>261</v>
      </c>
      <c r="B49" s="281"/>
      <c r="C49" s="281"/>
      <c r="D49" s="281"/>
      <c r="E49" s="281"/>
      <c r="F49" s="282"/>
      <c r="G49" s="242"/>
    </row>
    <row r="50" spans="1:7" s="29" customFormat="1" ht="77.45" customHeight="1">
      <c r="A50" s="242" t="s">
        <v>262</v>
      </c>
      <c r="B50" s="242" t="s">
        <v>263</v>
      </c>
      <c r="C50" s="242" t="s">
        <v>264</v>
      </c>
      <c r="D50" s="242" t="s">
        <v>265</v>
      </c>
      <c r="E50" s="242" t="s">
        <v>266</v>
      </c>
      <c r="F50" s="60" t="s">
        <v>267</v>
      </c>
      <c r="G50" s="58"/>
    </row>
    <row r="51" spans="1:7" s="29" customFormat="1" ht="21" customHeight="1">
      <c r="A51" s="43" t="s">
        <v>224</v>
      </c>
      <c r="B51" s="241"/>
      <c r="C51" s="241"/>
      <c r="D51" s="241"/>
      <c r="E51" s="87"/>
      <c r="F51" s="88">
        <f>SUM(B51:E51)*100/20</f>
        <v>0</v>
      </c>
      <c r="G51" s="242" t="str">
        <f>IF(B8&gt;0,"DATA INPUT NECESSARY","OK")</f>
        <v>OK</v>
      </c>
    </row>
    <row r="52" spans="1:7" s="29" customFormat="1" ht="21" customHeight="1">
      <c r="A52" s="43" t="s">
        <v>225</v>
      </c>
      <c r="B52" s="241"/>
      <c r="C52" s="241"/>
      <c r="D52" s="241"/>
      <c r="E52" s="87"/>
      <c r="F52" s="88">
        <f>SUM(B52:E52)*100/20</f>
        <v>0</v>
      </c>
      <c r="G52" s="242" t="str">
        <f>IF(B9&gt;0,"DATA INPUT NECESSARY","OK")</f>
        <v>OK</v>
      </c>
    </row>
    <row r="53" spans="1:7" s="29" customFormat="1" ht="21" customHeight="1">
      <c r="A53" s="43" t="s">
        <v>226</v>
      </c>
      <c r="B53" s="241"/>
      <c r="C53" s="241"/>
      <c r="D53" s="241"/>
      <c r="E53" s="87"/>
      <c r="F53" s="88">
        <f>SUM(B53:E53)*100/20</f>
        <v>0</v>
      </c>
      <c r="G53" s="242" t="str">
        <f>IF(B10&gt;0,"DATA INPUT NECESSARY","OK")</f>
        <v>OK</v>
      </c>
    </row>
    <row r="54" spans="1:7" s="29" customFormat="1" ht="99" customHeight="1">
      <c r="A54" s="242"/>
      <c r="B54" s="247" t="s">
        <v>157</v>
      </c>
      <c r="C54" s="247" t="s">
        <v>157</v>
      </c>
      <c r="D54" s="247" t="s">
        <v>157</v>
      </c>
      <c r="E54" s="247" t="s">
        <v>158</v>
      </c>
      <c r="F54" s="74"/>
      <c r="G54" s="242"/>
    </row>
    <row r="55" spans="1:7" s="29" customFormat="1" ht="12.75">
      <c r="A55" s="242"/>
      <c r="B55" s="242" t="s">
        <v>23</v>
      </c>
      <c r="C55" s="242" t="s">
        <v>23</v>
      </c>
      <c r="D55" s="242" t="s">
        <v>23</v>
      </c>
      <c r="E55" s="242" t="s">
        <v>23</v>
      </c>
      <c r="F55" s="242"/>
      <c r="G55" s="242"/>
    </row>
    <row r="56" spans="1:7" s="29" customFormat="1" ht="94.5" customHeight="1">
      <c r="A56" s="242"/>
      <c r="B56" s="241"/>
      <c r="C56" s="241"/>
      <c r="D56" s="241"/>
      <c r="E56" s="241"/>
      <c r="F56" s="242"/>
      <c r="G56" s="242"/>
    </row>
    <row r="57" spans="1:7" s="29" customFormat="1" ht="38.25">
      <c r="A57" s="44" t="s">
        <v>268</v>
      </c>
      <c r="B57" s="44"/>
      <c r="C57" s="44"/>
      <c r="D57" s="44"/>
      <c r="E57" s="44"/>
      <c r="F57" s="44"/>
      <c r="G57" s="242"/>
    </row>
    <row r="58" spans="1:7" s="29" customFormat="1" ht="29.25" customHeight="1">
      <c r="A58" s="280" t="s">
        <v>269</v>
      </c>
      <c r="B58" s="281"/>
      <c r="C58" s="281"/>
      <c r="D58" s="281"/>
      <c r="E58" s="281"/>
      <c r="F58" s="282"/>
      <c r="G58" s="242"/>
    </row>
    <row r="59" spans="1:7" s="29" customFormat="1" ht="76.5">
      <c r="A59" s="242" t="s">
        <v>270</v>
      </c>
      <c r="B59" s="242" t="s">
        <v>271</v>
      </c>
      <c r="C59" s="242" t="s">
        <v>272</v>
      </c>
      <c r="D59" s="242" t="s">
        <v>273</v>
      </c>
      <c r="E59" s="242" t="s">
        <v>274</v>
      </c>
      <c r="F59" s="60" t="s">
        <v>275</v>
      </c>
      <c r="G59" s="242"/>
    </row>
    <row r="60" spans="1:7" s="29" customFormat="1" ht="21" customHeight="1">
      <c r="A60" s="40" t="s">
        <v>251</v>
      </c>
      <c r="B60" s="241"/>
      <c r="C60" s="241"/>
      <c r="D60" s="241"/>
      <c r="E60" s="87"/>
      <c r="F60" s="88">
        <f>SUM(B60:E60)*100/20</f>
        <v>0</v>
      </c>
      <c r="G60" s="242" t="str">
        <f>IF(B36&gt;0,"DATA INPUT NECESSARY","OK")</f>
        <v>OK</v>
      </c>
    </row>
    <row r="61" spans="1:7" s="29" customFormat="1" ht="21" customHeight="1">
      <c r="A61" s="40" t="s">
        <v>252</v>
      </c>
      <c r="B61" s="241"/>
      <c r="C61" s="241"/>
      <c r="D61" s="241"/>
      <c r="E61" s="87"/>
      <c r="F61" s="88">
        <f>SUM(B61:E61)*100/20</f>
        <v>0</v>
      </c>
      <c r="G61" s="242" t="str">
        <f>IF(B37&gt;0,"DATA INPUT NECESSARY","OK")</f>
        <v>OK</v>
      </c>
    </row>
    <row r="62" spans="1:7" s="29" customFormat="1" ht="21" customHeight="1">
      <c r="A62" s="40" t="s">
        <v>253</v>
      </c>
      <c r="B62" s="241"/>
      <c r="C62" s="241"/>
      <c r="D62" s="241"/>
      <c r="E62" s="87"/>
      <c r="F62" s="88">
        <f>SUM(B62:E62)*100/20</f>
        <v>0</v>
      </c>
      <c r="G62" s="242" t="str">
        <f>IF(B38&gt;0,"DATA INPUT NECESSARY","OK")</f>
        <v>OK</v>
      </c>
    </row>
    <row r="63" spans="1:7" s="29" customFormat="1" ht="85.15" customHeight="1">
      <c r="A63" s="242"/>
      <c r="B63" s="247" t="s">
        <v>157</v>
      </c>
      <c r="C63" s="247" t="s">
        <v>157</v>
      </c>
      <c r="D63" s="247" t="s">
        <v>157</v>
      </c>
      <c r="E63" s="247" t="s">
        <v>158</v>
      </c>
      <c r="F63" s="74"/>
      <c r="G63" s="242"/>
    </row>
    <row r="64" spans="1:7" s="29" customFormat="1" ht="12.75">
      <c r="A64" s="242"/>
      <c r="B64" s="242" t="s">
        <v>23</v>
      </c>
      <c r="C64" s="242" t="s">
        <v>23</v>
      </c>
      <c r="D64" s="242" t="s">
        <v>23</v>
      </c>
      <c r="E64" s="242" t="s">
        <v>23</v>
      </c>
      <c r="F64" s="242"/>
      <c r="G64" s="242"/>
    </row>
    <row r="65" spans="2:5" s="29" customFormat="1" ht="84" customHeight="1">
      <c r="B65" s="241"/>
      <c r="C65" s="241"/>
      <c r="D65" s="241"/>
      <c r="E65" s="241"/>
    </row>
    <row r="69" ht="10.5"/>
    <row r="70" ht="10.5"/>
    <row r="71" ht="10.5"/>
    <row r="72" ht="10.5"/>
    <row r="73" ht="10.5"/>
    <row r="74" ht="10.5"/>
  </sheetData>
  <mergeCells count="5">
    <mergeCell ref="A49:F49"/>
    <mergeCell ref="A58:F58"/>
    <mergeCell ref="A4:F4"/>
    <mergeCell ref="A18:F18"/>
    <mergeCell ref="A32:F32"/>
  </mergeCells>
  <conditionalFormatting sqref="B48">
    <cfRule type="containsText" priority="46" dxfId="79" operator="containsText" text="UDFYLDNING OK">
      <formula>NOT(ISERROR(SEARCH("UDFYLDNING OK",B48)))</formula>
    </cfRule>
  </conditionalFormatting>
  <conditionalFormatting sqref="G51:G53">
    <cfRule type="containsText" priority="23" dxfId="86" operator="containsText" text="DATA INPUT NECESSARY">
      <formula>NOT(ISERROR(SEARCH("DATA INPUT NECESSARY",G51)))</formula>
    </cfRule>
    <cfRule type="containsText" priority="24" dxfId="79" operator="containsText" text="OK">
      <formula>NOT(ISERROR(SEARCH("OK",G51)))</formula>
    </cfRule>
  </conditionalFormatting>
  <conditionalFormatting sqref="G60:G62">
    <cfRule type="containsText" priority="14" dxfId="84" operator="containsText" text="DATA INPUT NECESSARY">
      <formula>NOT(ISERROR(SEARCH("DATA INPUT NECESSARY",G60)))</formula>
    </cfRule>
    <cfRule type="containsText" priority="15" dxfId="79" operator="containsText" text="OK">
      <formula>NOT(ISERROR(SEARCH("OK",G60)))</formula>
    </cfRule>
  </conditionalFormatting>
  <dataValidations count="4">
    <dataValidation type="list" allowBlank="1" showInputMessage="1" showErrorMessage="1" sqref="B51:E53 B60:E62">
      <formula1>Rating</formula1>
    </dataValidation>
    <dataValidation allowBlank="1" showInputMessage="1" sqref="B8:B14 B36:B42 B22:B28"/>
    <dataValidation type="list" allowBlank="1" showInputMessage="1" showErrorMessage="1" sqref="C22:C28">
      <formula1>MI</formula1>
    </dataValidation>
    <dataValidation type="list" allowBlank="1" showInputMessage="1" showErrorMessage="1" sqref="E8:E14 E22:E28 E36:E42">
      <formula1>'Drop-down menues'!$F$238:$F$240</formula1>
    </dataValidation>
  </dataValidations>
  <printOptions/>
  <pageMargins left="0.7" right="0.7" top="0.75" bottom="0.75" header="0.3" footer="0.3"/>
  <pageSetup fitToHeight="2" fitToWidth="2" horizontalDpi="600" verticalDpi="600" orientation="landscape" paperSize="8" scale="57" r:id="rId2"/>
  <rowBreaks count="1" manualBreakCount="1">
    <brk id="47"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pageSetUpPr fitToPage="1"/>
  </sheetPr>
  <dimension ref="A1:M12"/>
  <sheetViews>
    <sheetView showGridLines="0" workbookViewId="0" topLeftCell="A1">
      <selection activeCell="A28" sqref="A28"/>
    </sheetView>
  </sheetViews>
  <sheetFormatPr defaultColWidth="14.421875" defaultRowHeight="15.75" customHeight="1"/>
  <cols>
    <col min="1" max="1" width="24.7109375" style="0" customWidth="1"/>
    <col min="2" max="2" width="27.28125" style="0" customWidth="1"/>
    <col min="3" max="13" width="24.7109375" style="0" customWidth="1"/>
  </cols>
  <sheetData>
    <row r="1" spans="1:13" ht="31.15" customHeight="1">
      <c r="A1" s="50" t="s">
        <v>276</v>
      </c>
      <c r="B1" s="325"/>
      <c r="C1" s="325"/>
      <c r="D1" s="325"/>
      <c r="E1" s="325"/>
      <c r="F1" s="325"/>
      <c r="G1" s="325"/>
      <c r="H1" s="51"/>
      <c r="I1" s="242"/>
      <c r="J1" s="242"/>
      <c r="K1" s="242"/>
      <c r="L1" s="242"/>
      <c r="M1" s="242"/>
    </row>
    <row r="2" spans="1:13" ht="55.9" customHeight="1">
      <c r="A2" s="291" t="s">
        <v>277</v>
      </c>
      <c r="B2" s="292"/>
      <c r="C2" s="292"/>
      <c r="D2" s="292"/>
      <c r="E2" s="292"/>
      <c r="F2" s="292"/>
      <c r="G2" s="292"/>
      <c r="H2" s="292"/>
      <c r="I2" s="242"/>
      <c r="J2" s="242"/>
      <c r="K2" s="242"/>
      <c r="L2" s="242"/>
      <c r="M2" s="242"/>
    </row>
    <row r="3" spans="1:13" ht="15.75" customHeight="1">
      <c r="A3" s="251"/>
      <c r="B3" s="251"/>
      <c r="C3" s="251"/>
      <c r="D3" s="251"/>
      <c r="E3" s="251"/>
      <c r="F3" s="251"/>
      <c r="G3" s="251"/>
      <c r="H3" s="251"/>
      <c r="I3" s="251"/>
      <c r="J3" s="251"/>
      <c r="K3" s="251"/>
      <c r="L3" s="251"/>
      <c r="M3" s="240"/>
    </row>
    <row r="4" spans="1:13" ht="42" customHeight="1">
      <c r="A4" s="44" t="s">
        <v>278</v>
      </c>
      <c r="B4" s="217" t="str">
        <f>IF(AND(A7&gt;0,B7&gt;0,C7&gt;0,D7&gt;0,E7&gt;0,F7&gt;0,G7&gt;0,H7&gt;0),"OK","INCOMPLETE")</f>
        <v>INCOMPLETE</v>
      </c>
      <c r="C4" s="46"/>
      <c r="D4" s="46"/>
      <c r="E4" s="46"/>
      <c r="F4" s="46"/>
      <c r="G4" s="46"/>
      <c r="H4" s="46"/>
      <c r="I4" s="240"/>
      <c r="J4" s="240"/>
      <c r="K4" s="240"/>
      <c r="L4" s="240"/>
      <c r="M4" s="240"/>
    </row>
    <row r="5" spans="1:13" ht="107.45" customHeight="1">
      <c r="A5" s="280" t="s">
        <v>279</v>
      </c>
      <c r="B5" s="281"/>
      <c r="C5" s="281"/>
      <c r="D5" s="281"/>
      <c r="E5" s="281"/>
      <c r="F5" s="281"/>
      <c r="G5" s="281"/>
      <c r="H5" s="282"/>
      <c r="I5" s="240"/>
      <c r="J5" s="240"/>
      <c r="K5" s="240"/>
      <c r="L5" s="240"/>
      <c r="M5" s="240"/>
    </row>
    <row r="6" spans="1:13" ht="96.6" customHeight="1">
      <c r="A6" s="242" t="s">
        <v>280</v>
      </c>
      <c r="B6" s="242" t="s">
        <v>281</v>
      </c>
      <c r="C6" s="242" t="s">
        <v>282</v>
      </c>
      <c r="D6" s="242" t="s">
        <v>283</v>
      </c>
      <c r="E6" s="242" t="s">
        <v>284</v>
      </c>
      <c r="F6" s="242" t="s">
        <v>285</v>
      </c>
      <c r="G6" s="242" t="s">
        <v>286</v>
      </c>
      <c r="H6" s="242" t="s">
        <v>287</v>
      </c>
      <c r="I6" s="240"/>
      <c r="J6" s="240"/>
      <c r="K6" s="240"/>
      <c r="L6" s="240"/>
      <c r="M6" s="240"/>
    </row>
    <row r="7" spans="1:13" ht="15.75" customHeight="1">
      <c r="A7" s="241"/>
      <c r="B7" s="241"/>
      <c r="C7" s="241"/>
      <c r="D7" s="241"/>
      <c r="E7" s="241"/>
      <c r="F7" s="241"/>
      <c r="G7" s="241"/>
      <c r="H7" s="241"/>
      <c r="I7" s="240"/>
      <c r="J7" s="240"/>
      <c r="K7" s="240"/>
      <c r="L7" s="240"/>
      <c r="M7" s="240"/>
    </row>
    <row r="8" spans="1:13" ht="15.75" customHeight="1">
      <c r="A8" s="242" t="s">
        <v>23</v>
      </c>
      <c r="B8" s="242" t="s">
        <v>23</v>
      </c>
      <c r="C8" s="242" t="s">
        <v>23</v>
      </c>
      <c r="D8" s="242" t="s">
        <v>23</v>
      </c>
      <c r="E8" s="242" t="s">
        <v>23</v>
      </c>
      <c r="F8" s="242" t="s">
        <v>23</v>
      </c>
      <c r="G8" s="242" t="s">
        <v>23</v>
      </c>
      <c r="H8" s="242" t="s">
        <v>23</v>
      </c>
      <c r="I8" s="240"/>
      <c r="J8" s="240"/>
      <c r="K8" s="240"/>
      <c r="L8" s="240"/>
      <c r="M8" s="240"/>
    </row>
    <row r="9" spans="1:13" ht="78.6" customHeight="1">
      <c r="A9" s="241"/>
      <c r="B9" s="241"/>
      <c r="C9" s="241"/>
      <c r="D9" s="241"/>
      <c r="E9" s="241"/>
      <c r="F9" s="241"/>
      <c r="G9" s="241"/>
      <c r="H9" s="241"/>
      <c r="I9" s="240"/>
      <c r="J9" s="240"/>
      <c r="K9" s="240"/>
      <c r="L9" s="240"/>
      <c r="M9" s="240"/>
    </row>
    <row r="11" spans="1:13" ht="75.75" customHeight="1">
      <c r="A11" s="69"/>
      <c r="B11" s="240"/>
      <c r="C11" s="240"/>
      <c r="D11" s="240"/>
      <c r="E11" s="240"/>
      <c r="F11" s="240"/>
      <c r="G11" s="240"/>
      <c r="H11" s="240"/>
      <c r="I11" s="240"/>
      <c r="J11" s="240"/>
      <c r="K11" s="240"/>
      <c r="L11" s="240"/>
      <c r="M11" s="240"/>
    </row>
    <row r="12" spans="1:13" ht="15.75" customHeight="1">
      <c r="A12" s="42"/>
      <c r="B12" s="240"/>
      <c r="C12" s="240"/>
      <c r="D12" s="240"/>
      <c r="E12" s="240"/>
      <c r="F12" s="240"/>
      <c r="G12" s="240"/>
      <c r="H12" s="240"/>
      <c r="I12" s="240"/>
      <c r="J12" s="240"/>
      <c r="K12" s="240"/>
      <c r="L12" s="240"/>
      <c r="M12" s="240"/>
    </row>
  </sheetData>
  <mergeCells count="3">
    <mergeCell ref="A5:H5"/>
    <mergeCell ref="A2:H2"/>
    <mergeCell ref="A3:L3"/>
  </mergeCells>
  <conditionalFormatting sqref="B4">
    <cfRule type="containsText" priority="1" dxfId="80" operator="containsText" text="INCOMPLETE">
      <formula>NOT(ISERROR(SEARCH("INCOMPLETE",B4)))</formula>
    </cfRule>
    <cfRule type="containsText" priority="2" dxfId="79" operator="containsText" text="OK">
      <formula>NOT(ISERROR(SEARCH("OK",B4)))</formula>
    </cfRule>
  </conditionalFormatting>
  <dataValidations count="1">
    <dataValidation type="list" allowBlank="1" showInputMessage="1" showErrorMessage="1" sqref="A7:H7">
      <formula1>Rating</formula1>
    </dataValidation>
  </dataValidations>
  <printOptions/>
  <pageMargins left="0.7" right="0.7" top="0.75" bottom="0.75" header="0.3" footer="0.3"/>
  <pageSetup fitToHeight="0" fitToWidth="1" horizontalDpi="600" verticalDpi="600" orientation="landscape" paperSize="8" scale="88"/>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pageSetUpPr fitToPage="1"/>
  </sheetPr>
  <dimension ref="A1:M19"/>
  <sheetViews>
    <sheetView showGridLines="0" workbookViewId="0" topLeftCell="A1">
      <selection activeCell="I12" sqref="I12"/>
    </sheetView>
  </sheetViews>
  <sheetFormatPr defaultColWidth="14.421875" defaultRowHeight="15.75" customHeight="1"/>
  <cols>
    <col min="1" max="3" width="24.7109375" style="0" customWidth="1"/>
    <col min="4" max="4" width="8.8515625" style="0" customWidth="1"/>
    <col min="5" max="13" width="24.7109375" style="0" customWidth="1"/>
  </cols>
  <sheetData>
    <row r="1" spans="1:13" ht="27" customHeight="1">
      <c r="A1" s="52" t="s">
        <v>288</v>
      </c>
      <c r="B1" s="326"/>
      <c r="C1" s="326"/>
      <c r="D1" s="326"/>
      <c r="E1" s="326"/>
      <c r="F1" s="326"/>
      <c r="G1" s="326"/>
      <c r="H1" s="53"/>
      <c r="I1" s="53"/>
      <c r="J1" s="53"/>
      <c r="K1" s="242"/>
      <c r="L1" s="242"/>
      <c r="M1" s="242"/>
    </row>
    <row r="2" spans="1:13" ht="44.25" customHeight="1">
      <c r="A2" s="293" t="s">
        <v>289</v>
      </c>
      <c r="B2" s="294"/>
      <c r="C2" s="294"/>
      <c r="D2" s="294"/>
      <c r="E2" s="294"/>
      <c r="F2" s="294"/>
      <c r="G2" s="294"/>
      <c r="H2" s="294"/>
      <c r="I2" s="294"/>
      <c r="J2" s="294"/>
      <c r="K2" s="242"/>
      <c r="L2" s="242"/>
      <c r="M2" s="242"/>
    </row>
    <row r="3" spans="1:13" ht="15.75" customHeight="1">
      <c r="A3" s="251"/>
      <c r="B3" s="251"/>
      <c r="C3" s="251"/>
      <c r="D3" s="251"/>
      <c r="E3" s="251"/>
      <c r="F3" s="251"/>
      <c r="G3" s="251"/>
      <c r="H3" s="251"/>
      <c r="I3" s="251"/>
      <c r="J3" s="251"/>
      <c r="K3" s="251"/>
      <c r="L3" s="251"/>
      <c r="M3" s="240"/>
    </row>
    <row r="4" spans="1:13" ht="25.5">
      <c r="A4" s="44" t="s">
        <v>290</v>
      </c>
      <c r="B4" s="217" t="str">
        <f>IF(AND(A8&gt;0,B8&gt;0,C8&gt;0),"OK","INCOMPLETE")</f>
        <v>INCOMPLETE</v>
      </c>
      <c r="C4" s="46"/>
      <c r="D4" s="240"/>
      <c r="E4" s="44" t="s">
        <v>291</v>
      </c>
      <c r="F4" s="217" t="str">
        <f>IF(AND(E8&gt;0,F8&gt;0,G8&gt;0,H8&gt;0,I8&gt;0,J8&gt;0),"OK","INCOMPLETE")</f>
        <v>INCOMPLETE</v>
      </c>
      <c r="G4" s="46"/>
      <c r="H4" s="46"/>
      <c r="I4" s="46"/>
      <c r="J4" s="46"/>
      <c r="K4" s="240"/>
      <c r="L4" s="240"/>
      <c r="M4" s="240"/>
    </row>
    <row r="5" spans="1:13" ht="98.45" customHeight="1">
      <c r="A5" s="280" t="s">
        <v>292</v>
      </c>
      <c r="B5" s="281"/>
      <c r="C5" s="282"/>
      <c r="D5" s="242"/>
      <c r="E5" s="327" t="s">
        <v>292</v>
      </c>
      <c r="F5" s="327"/>
      <c r="G5" s="327"/>
      <c r="H5" s="327"/>
      <c r="I5" s="327"/>
      <c r="J5" s="327"/>
      <c r="K5" s="240"/>
      <c r="L5" s="240"/>
      <c r="M5" s="240"/>
    </row>
    <row r="6" spans="1:13" ht="15.75" customHeight="1">
      <c r="A6" s="240"/>
      <c r="B6" s="240"/>
      <c r="C6" s="240"/>
      <c r="D6" s="242"/>
      <c r="E6" s="242"/>
      <c r="F6" s="242"/>
      <c r="G6" s="242"/>
      <c r="H6" s="240"/>
      <c r="I6" s="240"/>
      <c r="J6" s="240"/>
      <c r="K6" s="240"/>
      <c r="L6" s="240"/>
      <c r="M6" s="240"/>
    </row>
    <row r="7" spans="1:13" ht="85.9" customHeight="1">
      <c r="A7" s="242" t="s">
        <v>293</v>
      </c>
      <c r="B7" s="242" t="s">
        <v>294</v>
      </c>
      <c r="C7" s="242" t="s">
        <v>295</v>
      </c>
      <c r="D7" s="242"/>
      <c r="E7" s="242" t="s">
        <v>296</v>
      </c>
      <c r="F7" s="242" t="s">
        <v>297</v>
      </c>
      <c r="G7" s="242" t="s">
        <v>298</v>
      </c>
      <c r="H7" s="242" t="s">
        <v>299</v>
      </c>
      <c r="I7" s="242" t="s">
        <v>300</v>
      </c>
      <c r="J7" s="242" t="s">
        <v>301</v>
      </c>
      <c r="K7" s="240"/>
      <c r="L7" s="240"/>
      <c r="M7" s="240"/>
    </row>
    <row r="8" spans="1:13" ht="15.75" customHeight="1">
      <c r="A8" s="241"/>
      <c r="B8" s="241"/>
      <c r="C8" s="241"/>
      <c r="D8" s="78"/>
      <c r="E8" s="241"/>
      <c r="F8" s="241"/>
      <c r="G8" s="241"/>
      <c r="H8" s="241"/>
      <c r="I8" s="241"/>
      <c r="J8" s="241"/>
      <c r="K8" s="240"/>
      <c r="L8" s="240"/>
      <c r="M8" s="240"/>
    </row>
    <row r="9" spans="1:13" ht="15.75" customHeight="1">
      <c r="A9" s="242" t="s">
        <v>23</v>
      </c>
      <c r="B9" s="242" t="s">
        <v>23</v>
      </c>
      <c r="C9" s="242" t="s">
        <v>23</v>
      </c>
      <c r="D9" s="242"/>
      <c r="E9" s="242" t="s">
        <v>23</v>
      </c>
      <c r="F9" s="242" t="s">
        <v>23</v>
      </c>
      <c r="G9" s="242" t="s">
        <v>23</v>
      </c>
      <c r="H9" s="242" t="s">
        <v>23</v>
      </c>
      <c r="I9" s="242" t="s">
        <v>23</v>
      </c>
      <c r="J9" s="242" t="s">
        <v>23</v>
      </c>
      <c r="K9" s="240"/>
      <c r="L9" s="240"/>
      <c r="M9" s="240"/>
    </row>
    <row r="10" spans="1:13" ht="104.45" customHeight="1">
      <c r="A10" s="241"/>
      <c r="B10" s="241"/>
      <c r="C10" s="241"/>
      <c r="D10" s="78"/>
      <c r="E10" s="241"/>
      <c r="F10" s="241"/>
      <c r="G10" s="241"/>
      <c r="H10" s="241"/>
      <c r="I10" s="241"/>
      <c r="J10" s="241"/>
      <c r="K10" s="240"/>
      <c r="L10" s="240"/>
      <c r="M10" s="240"/>
    </row>
    <row r="13" spans="1:13" ht="38.25">
      <c r="A13" s="44" t="s">
        <v>302</v>
      </c>
      <c r="B13" s="217" t="str">
        <f>IF(AND(A17&gt;0,B17&gt;0,C17&gt;0),"OK","INCOMPLETE")</f>
        <v>INCOMPLETE</v>
      </c>
      <c r="C13" s="46"/>
      <c r="D13" s="240"/>
      <c r="E13" s="240"/>
      <c r="F13" s="240"/>
      <c r="G13" s="240"/>
      <c r="H13" s="240"/>
      <c r="I13" s="240"/>
      <c r="J13" s="240"/>
      <c r="K13" s="240"/>
      <c r="L13" s="240"/>
      <c r="M13" s="240"/>
    </row>
    <row r="14" spans="1:13" ht="99.6" customHeight="1">
      <c r="A14" s="280" t="s">
        <v>292</v>
      </c>
      <c r="B14" s="281"/>
      <c r="C14" s="282"/>
      <c r="D14" s="240"/>
      <c r="E14" s="240"/>
      <c r="F14" s="240"/>
      <c r="G14" s="240"/>
      <c r="H14" s="240"/>
      <c r="I14" s="240"/>
      <c r="J14" s="240"/>
      <c r="K14" s="240"/>
      <c r="L14" s="240"/>
      <c r="M14" s="240"/>
    </row>
    <row r="15" spans="1:13" ht="63.75">
      <c r="A15" s="242" t="s">
        <v>303</v>
      </c>
      <c r="B15" s="242" t="s">
        <v>304</v>
      </c>
      <c r="C15" s="242" t="s">
        <v>305</v>
      </c>
      <c r="D15" s="59"/>
      <c r="E15" s="240"/>
      <c r="F15" s="240"/>
      <c r="G15" s="240"/>
      <c r="H15" s="240"/>
      <c r="I15" s="240"/>
      <c r="J15" s="240"/>
      <c r="K15" s="240"/>
      <c r="L15" s="240"/>
      <c r="M15" s="240"/>
    </row>
    <row r="16" spans="1:13" ht="88.15" customHeight="1">
      <c r="A16" s="242" t="s">
        <v>306</v>
      </c>
      <c r="B16" s="242" t="s">
        <v>307</v>
      </c>
      <c r="C16" s="242" t="s">
        <v>308</v>
      </c>
      <c r="D16" s="59"/>
      <c r="E16" s="240"/>
      <c r="F16" s="240"/>
      <c r="G16" s="240"/>
      <c r="H16" s="240"/>
      <c r="I16" s="240"/>
      <c r="J16" s="240"/>
      <c r="K16" s="240"/>
      <c r="L16" s="240"/>
      <c r="M16" s="240"/>
    </row>
    <row r="17" spans="1:3" ht="15.75" customHeight="1">
      <c r="A17" s="241"/>
      <c r="B17" s="241"/>
      <c r="C17" s="241"/>
    </row>
    <row r="18" spans="1:3" ht="15.75" customHeight="1">
      <c r="A18" s="242" t="s">
        <v>23</v>
      </c>
      <c r="B18" s="242" t="s">
        <v>23</v>
      </c>
      <c r="C18" s="242" t="s">
        <v>23</v>
      </c>
    </row>
    <row r="19" spans="1:3" ht="118.15" customHeight="1">
      <c r="A19" s="241"/>
      <c r="B19" s="241"/>
      <c r="C19" s="241"/>
    </row>
  </sheetData>
  <mergeCells count="5">
    <mergeCell ref="A14:C14"/>
    <mergeCell ref="A3:L3"/>
    <mergeCell ref="A5:C5"/>
    <mergeCell ref="E5:J5"/>
    <mergeCell ref="A2:J2"/>
  </mergeCells>
  <conditionalFormatting sqref="B13 B4 F4">
    <cfRule type="containsText" priority="1" dxfId="80" operator="containsText" text="INCOMPLETE">
      <formula>NOT(ISERROR(SEARCH("INCOMPLETE",B4)))</formula>
    </cfRule>
    <cfRule type="containsText" priority="2" dxfId="79" operator="containsText" text="OK">
      <formula>NOT(ISERROR(SEARCH("OK",B4)))</formula>
    </cfRule>
  </conditionalFormatting>
  <dataValidations count="1">
    <dataValidation type="list" allowBlank="1" showInputMessage="1" showErrorMessage="1" sqref="A8:J8 A17:C17">
      <formula1>Rating</formula1>
    </dataValidation>
  </dataValidations>
  <printOptions/>
  <pageMargins left="0.7" right="0.7" top="0.75" bottom="0.75" header="0.3" footer="0.3"/>
  <pageSetup fitToHeight="0" fitToWidth="1" horizontalDpi="600" verticalDpi="600" orientation="landscape" paperSize="8" scale="77"/>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A0312DDE939FB43A732137439F3DCBE" ma:contentTypeVersion="14" ma:contentTypeDescription="Opret et nyt dokument." ma:contentTypeScope="" ma:versionID="c68f22561346c5805c1019f8dc9c6229">
  <xsd:schema xmlns:xsd="http://www.w3.org/2001/XMLSchema" xmlns:xs="http://www.w3.org/2001/XMLSchema" xmlns:p="http://schemas.microsoft.com/office/2006/metadata/properties" xmlns:ns1="http://schemas.microsoft.com/sharepoint/v3" xmlns:ns2="26247a09-2ef5-43d4-8f34-3652883aaeaf" xmlns:ns3="c154edff-b9d5-404b-b084-6e4bd6848bb8" targetNamespace="http://schemas.microsoft.com/office/2006/metadata/properties" ma:root="true" ma:fieldsID="0986c9c405693b4a4cfc00012b06c391" ns1:_="" ns2:_="" ns3:_="">
    <xsd:import namespace="http://schemas.microsoft.com/sharepoint/v3"/>
    <xsd:import namespace="26247a09-2ef5-43d4-8f34-3652883aaeaf"/>
    <xsd:import namespace="c154edff-b9d5-404b-b084-6e4bd6848bb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Egenskaber for Unified Compliance Policy" ma:hidden="true" ma:internalName="_ip_UnifiedCompliancePolicyProperties">
      <xsd:simpleType>
        <xsd:restriction base="dms:Note"/>
      </xsd:simpleType>
    </xsd:element>
    <xsd:element name="_ip_UnifiedCompliancePolicyUIAction" ma:index="19" nillable="true" ma:displayName="Handling for Unified Compliance Policy-grænseflad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247a09-2ef5-43d4-8f34-3652883aae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54edff-b9d5-404b-b084-6e4bd6848bb8" elementFormDefault="qualified">
    <xsd:import namespace="http://schemas.microsoft.com/office/2006/documentManagement/types"/>
    <xsd:import namespace="http://schemas.microsoft.com/office/infopath/2007/PartnerControls"/>
    <xsd:element name="SharedWithUsers" ma:index="2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33B37E-8EC1-4AAD-8694-494BEE49B1EE}"/>
</file>

<file path=customXml/itemProps2.xml><?xml version="1.0" encoding="utf-8"?>
<ds:datastoreItem xmlns:ds="http://schemas.openxmlformats.org/officeDocument/2006/customXml" ds:itemID="{5D02B24A-6B08-44A0-9F68-166A8ABE23BE}"/>
</file>

<file path=customXml/itemProps3.xml><?xml version="1.0" encoding="utf-8"?>
<ds:datastoreItem xmlns:ds="http://schemas.openxmlformats.org/officeDocument/2006/customXml" ds:itemID="{FAA9C6B0-4341-4C05-87E8-031939FB0592}"/>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Nina Alkærsig Jensen</dc:creator>
  <cp:keywords/>
  <dc:description/>
  <cp:lastModifiedBy>Nadejda Ulstrup-Hansen</cp:lastModifiedBy>
  <dcterms:created xsi:type="dcterms:W3CDTF">2015-12-10T12:35:49Z</dcterms:created>
  <dcterms:modified xsi:type="dcterms:W3CDTF">2021-03-02T13:46:42Z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0x0101004A0312DDE939FB43A732137439F3DCBE</vt:lpwstr>
  </property>
</Properties>
</file>